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https://d.docs.live.net/7a68e14c7531a8eb/Radna površina/ANDREA/"/>
    </mc:Choice>
  </mc:AlternateContent>
  <xr:revisionPtr revIDLastSave="623" documentId="8_{A422D4E4-6193-417F-908B-53C278E72054}" xr6:coauthVersionLast="47" xr6:coauthVersionMax="47" xr10:uidLastSave="{AF61E000-9C68-458E-848F-B88974D60FDA}"/>
  <bookViews>
    <workbookView xWindow="-120" yWindow="-120" windowWidth="29040" windowHeight="15720" xr2:uid="{00000000-000D-0000-FFFF-FFFF00000000}"/>
  </bookViews>
  <sheets>
    <sheet name="List1" sheetId="1" r:id="rId1"/>
    <sheet name="List2" sheetId="3" r:id="rId2"/>
  </sheets>
  <definedNames>
    <definedName name="_Hlk32306578" localSheetId="0">List1!$A$284</definedName>
    <definedName name="_Hlk54090888" localSheetId="0">List1!$A$196</definedName>
    <definedName name="_Hlk54263646" localSheetId="0">List1!$A$202</definedName>
    <definedName name="_Hlk54265141" localSheetId="0">List1!$C$245</definedName>
    <definedName name="_Hlk54265262" localSheetId="0">List1!$C$248</definedName>
    <definedName name="_Hlk54265366" localSheetId="0">List1!$C$250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3" i="1" l="1"/>
  <c r="G152" i="1"/>
  <c r="F153" i="1"/>
  <c r="F152" i="1"/>
  <c r="E118" i="1"/>
  <c r="D19" i="1"/>
  <c r="B19" i="1"/>
  <c r="B22" i="1"/>
  <c r="C164" i="1"/>
  <c r="C152" i="1"/>
  <c r="C59" i="1"/>
  <c r="C57" i="1"/>
  <c r="C39" i="1"/>
  <c r="C95" i="1"/>
  <c r="C94" i="1" s="1"/>
  <c r="C54" i="1"/>
  <c r="E57" i="1"/>
  <c r="E51" i="1"/>
  <c r="E180" i="1"/>
  <c r="E152" i="1"/>
  <c r="E148" i="1" s="1"/>
  <c r="D95" i="1"/>
  <c r="D94" i="1" s="1"/>
  <c r="D57" i="1"/>
  <c r="D51" i="1"/>
  <c r="D184" i="1"/>
  <c r="D88" i="1"/>
  <c r="D87" i="1" s="1"/>
  <c r="D39" i="1"/>
  <c r="B219" i="1"/>
  <c r="D183" i="1" l="1"/>
  <c r="E184" i="1"/>
  <c r="C184" i="1"/>
  <c r="C183" i="1" s="1"/>
  <c r="D180" i="1"/>
  <c r="C180" i="1"/>
  <c r="D175" i="1"/>
  <c r="E175" i="1"/>
  <c r="C175" i="1"/>
  <c r="D171" i="1"/>
  <c r="E171" i="1"/>
  <c r="C171" i="1"/>
  <c r="D168" i="1"/>
  <c r="D167" i="1" s="1"/>
  <c r="E168" i="1"/>
  <c r="E167" i="1" s="1"/>
  <c r="C168" i="1"/>
  <c r="C167" i="1" s="1"/>
  <c r="G151" i="1"/>
  <c r="D149" i="1"/>
  <c r="D148" i="1" s="1"/>
  <c r="E149" i="1"/>
  <c r="C149" i="1"/>
  <c r="C148" i="1" s="1"/>
  <c r="E144" i="1"/>
  <c r="E143" i="1" s="1"/>
  <c r="D132" i="1"/>
  <c r="E132" i="1"/>
  <c r="C132" i="1"/>
  <c r="D141" i="1"/>
  <c r="D140" i="1" s="1"/>
  <c r="E141" i="1"/>
  <c r="E140" i="1" s="1"/>
  <c r="C141" i="1"/>
  <c r="C140" i="1" s="1"/>
  <c r="D144" i="1"/>
  <c r="D143" i="1" s="1"/>
  <c r="C144" i="1"/>
  <c r="C143" i="1" s="1"/>
  <c r="E162" i="1"/>
  <c r="E161" i="1" s="1"/>
  <c r="E159" i="1" s="1"/>
  <c r="E158" i="1" s="1"/>
  <c r="C162" i="1"/>
  <c r="C161" i="1" s="1"/>
  <c r="D155" i="1"/>
  <c r="D154" i="1" s="1"/>
  <c r="E155" i="1"/>
  <c r="E154" i="1" s="1"/>
  <c r="C155" i="1"/>
  <c r="C154" i="1" s="1"/>
  <c r="D123" i="1"/>
  <c r="E123" i="1"/>
  <c r="C123" i="1"/>
  <c r="D118" i="1"/>
  <c r="C118" i="1"/>
  <c r="D113" i="1"/>
  <c r="E113" i="1"/>
  <c r="C113" i="1"/>
  <c r="D110" i="1"/>
  <c r="E110" i="1"/>
  <c r="C110" i="1"/>
  <c r="D108" i="1"/>
  <c r="E108" i="1"/>
  <c r="C108" i="1"/>
  <c r="D105" i="1"/>
  <c r="E105" i="1"/>
  <c r="C105" i="1"/>
  <c r="D92" i="1"/>
  <c r="D91" i="1" s="1"/>
  <c r="D90" i="1" s="1"/>
  <c r="E92" i="1"/>
  <c r="E91" i="1" s="1"/>
  <c r="E90" i="1" s="1"/>
  <c r="C92" i="1"/>
  <c r="C91" i="1" s="1"/>
  <c r="C90" i="1" s="1"/>
  <c r="D85" i="1"/>
  <c r="E85" i="1"/>
  <c r="E84" i="1" s="1"/>
  <c r="C85" i="1"/>
  <c r="C84" i="1" s="1"/>
  <c r="D81" i="1"/>
  <c r="E81" i="1"/>
  <c r="C81" i="1"/>
  <c r="E76" i="1"/>
  <c r="C76" i="1"/>
  <c r="D76" i="1"/>
  <c r="G80" i="1"/>
  <c r="D72" i="1"/>
  <c r="E72" i="1"/>
  <c r="C72" i="1"/>
  <c r="D66" i="1"/>
  <c r="E66" i="1"/>
  <c r="C66" i="1"/>
  <c r="D63" i="1"/>
  <c r="E63" i="1"/>
  <c r="C63" i="1"/>
  <c r="D59" i="1"/>
  <c r="E59" i="1"/>
  <c r="D54" i="1"/>
  <c r="E54" i="1"/>
  <c r="D47" i="1"/>
  <c r="E47" i="1"/>
  <c r="C47" i="1"/>
  <c r="D44" i="1"/>
  <c r="E44" i="1"/>
  <c r="C44" i="1"/>
  <c r="C38" i="1" s="1"/>
  <c r="F39" i="1"/>
  <c r="G181" i="1"/>
  <c r="G150" i="1"/>
  <c r="G156" i="1"/>
  <c r="G157" i="1"/>
  <c r="G160" i="1"/>
  <c r="G163" i="1"/>
  <c r="G172" i="1"/>
  <c r="G173" i="1"/>
  <c r="G174" i="1"/>
  <c r="G176" i="1"/>
  <c r="G178" i="1"/>
  <c r="G182" i="1"/>
  <c r="G185" i="1"/>
  <c r="G142" i="1"/>
  <c r="G133" i="1"/>
  <c r="G134" i="1"/>
  <c r="G135" i="1"/>
  <c r="G136" i="1"/>
  <c r="G137" i="1"/>
  <c r="G139" i="1"/>
  <c r="G122" i="1"/>
  <c r="G124" i="1"/>
  <c r="G125" i="1"/>
  <c r="G126" i="1"/>
  <c r="G127" i="1"/>
  <c r="G128" i="1"/>
  <c r="G129" i="1"/>
  <c r="G130" i="1"/>
  <c r="G131" i="1"/>
  <c r="G106" i="1"/>
  <c r="G107" i="1"/>
  <c r="G109" i="1"/>
  <c r="G111" i="1"/>
  <c r="G114" i="1"/>
  <c r="G115" i="1"/>
  <c r="G116" i="1"/>
  <c r="G117" i="1"/>
  <c r="G119" i="1"/>
  <c r="G120" i="1"/>
  <c r="G121" i="1"/>
  <c r="F176" i="1"/>
  <c r="F178" i="1"/>
  <c r="F182" i="1"/>
  <c r="F172" i="1"/>
  <c r="F174" i="1"/>
  <c r="F150" i="1"/>
  <c r="F156" i="1"/>
  <c r="F157" i="1"/>
  <c r="F160" i="1"/>
  <c r="F142" i="1"/>
  <c r="F139" i="1"/>
  <c r="F127" i="1"/>
  <c r="F128" i="1"/>
  <c r="F129" i="1"/>
  <c r="F130" i="1"/>
  <c r="F131" i="1"/>
  <c r="F133" i="1"/>
  <c r="F134" i="1"/>
  <c r="F135" i="1"/>
  <c r="F136" i="1"/>
  <c r="F114" i="1"/>
  <c r="F115" i="1"/>
  <c r="F116" i="1"/>
  <c r="F119" i="1"/>
  <c r="F120" i="1"/>
  <c r="F121" i="1"/>
  <c r="F122" i="1"/>
  <c r="F124" i="1"/>
  <c r="F125" i="1"/>
  <c r="F126" i="1"/>
  <c r="F106" i="1"/>
  <c r="F107" i="1"/>
  <c r="F109" i="1"/>
  <c r="F111" i="1"/>
  <c r="F40" i="1"/>
  <c r="F46" i="1"/>
  <c r="F55" i="1"/>
  <c r="F56" i="1"/>
  <c r="F57" i="1"/>
  <c r="F58" i="1"/>
  <c r="F64" i="1"/>
  <c r="F67" i="1"/>
  <c r="F68" i="1"/>
  <c r="F73" i="1"/>
  <c r="F75" i="1"/>
  <c r="F77" i="1"/>
  <c r="F78" i="1"/>
  <c r="F83" i="1"/>
  <c r="F93" i="1"/>
  <c r="G39" i="1"/>
  <c r="G40" i="1"/>
  <c r="G45" i="1"/>
  <c r="G46" i="1"/>
  <c r="G48" i="1"/>
  <c r="G49" i="1"/>
  <c r="G52" i="1"/>
  <c r="G53" i="1"/>
  <c r="G55" i="1"/>
  <c r="G56" i="1"/>
  <c r="G57" i="1"/>
  <c r="G58" i="1"/>
  <c r="G60" i="1"/>
  <c r="G64" i="1"/>
  <c r="G65" i="1"/>
  <c r="G67" i="1"/>
  <c r="G68" i="1"/>
  <c r="G69" i="1"/>
  <c r="G70" i="1"/>
  <c r="G73" i="1"/>
  <c r="G74" i="1"/>
  <c r="G75" i="1"/>
  <c r="G77" i="1"/>
  <c r="G78" i="1"/>
  <c r="G79" i="1"/>
  <c r="G82" i="1"/>
  <c r="G83" i="1"/>
  <c r="G86" i="1"/>
  <c r="G93" i="1"/>
  <c r="C267" i="1"/>
  <c r="B267" i="1"/>
  <c r="D266" i="1"/>
  <c r="D265" i="1"/>
  <c r="D245" i="1"/>
  <c r="D246" i="1"/>
  <c r="D247" i="1"/>
  <c r="D248" i="1"/>
  <c r="D249" i="1"/>
  <c r="D250" i="1"/>
  <c r="D244" i="1"/>
  <c r="C251" i="1"/>
  <c r="B251" i="1"/>
  <c r="D229" i="1"/>
  <c r="C219" i="1"/>
  <c r="D215" i="1"/>
  <c r="D216" i="1"/>
  <c r="D217" i="1"/>
  <c r="D218" i="1"/>
  <c r="D214" i="1"/>
  <c r="C51" i="1"/>
  <c r="C22" i="1"/>
  <c r="D22" i="1"/>
  <c r="C19" i="1"/>
  <c r="C166" i="1" l="1"/>
  <c r="C170" i="1"/>
  <c r="E71" i="1"/>
  <c r="F91" i="1"/>
  <c r="E170" i="1"/>
  <c r="E166" i="1" s="1"/>
  <c r="G91" i="1"/>
  <c r="E38" i="1"/>
  <c r="D170" i="1"/>
  <c r="D166" i="1" s="1"/>
  <c r="C50" i="1"/>
  <c r="F180" i="1"/>
  <c r="D71" i="1"/>
  <c r="F140" i="1"/>
  <c r="C71" i="1"/>
  <c r="G180" i="1"/>
  <c r="C62" i="1"/>
  <c r="E62" i="1"/>
  <c r="C104" i="1"/>
  <c r="G184" i="1"/>
  <c r="G140" i="1"/>
  <c r="D62" i="1"/>
  <c r="D84" i="1"/>
  <c r="E104" i="1"/>
  <c r="D104" i="1"/>
  <c r="E50" i="1"/>
  <c r="D50" i="1"/>
  <c r="G87" i="1"/>
  <c r="G59" i="1"/>
  <c r="G141" i="1"/>
  <c r="C112" i="1"/>
  <c r="G148" i="1"/>
  <c r="D112" i="1"/>
  <c r="E183" i="1"/>
  <c r="G183" i="1" s="1"/>
  <c r="F154" i="1"/>
  <c r="G162" i="1"/>
  <c r="D159" i="1"/>
  <c r="D158" i="1" s="1"/>
  <c r="E112" i="1"/>
  <c r="G143" i="1"/>
  <c r="G149" i="1"/>
  <c r="F148" i="1"/>
  <c r="F149" i="1"/>
  <c r="G154" i="1"/>
  <c r="C159" i="1"/>
  <c r="C158" i="1" s="1"/>
  <c r="F141" i="1"/>
  <c r="F92" i="1"/>
  <c r="G92" i="1"/>
  <c r="G85" i="1"/>
  <c r="G76" i="1"/>
  <c r="D38" i="1"/>
  <c r="F72" i="1"/>
  <c r="F171" i="1"/>
  <c r="G105" i="1"/>
  <c r="G155" i="1"/>
  <c r="F63" i="1"/>
  <c r="F90" i="1"/>
  <c r="F66" i="1"/>
  <c r="G47" i="1"/>
  <c r="F113" i="1"/>
  <c r="F123" i="1"/>
  <c r="G51" i="1"/>
  <c r="G108" i="1"/>
  <c r="G113" i="1"/>
  <c r="G175" i="1"/>
  <c r="F54" i="1"/>
  <c r="F44" i="1"/>
  <c r="F132" i="1"/>
  <c r="F76" i="1"/>
  <c r="G110" i="1"/>
  <c r="G118" i="1"/>
  <c r="G54" i="1"/>
  <c r="G171" i="1"/>
  <c r="G81" i="1"/>
  <c r="G123" i="1"/>
  <c r="F175" i="1"/>
  <c r="G63" i="1"/>
  <c r="F108" i="1"/>
  <c r="G66" i="1"/>
  <c r="F81" i="1"/>
  <c r="F118" i="1"/>
  <c r="F155" i="1"/>
  <c r="G132" i="1"/>
  <c r="G44" i="1"/>
  <c r="F110" i="1"/>
  <c r="G90" i="1"/>
  <c r="G72" i="1"/>
  <c r="F105" i="1"/>
  <c r="D251" i="1"/>
  <c r="D267" i="1"/>
  <c r="D219" i="1"/>
  <c r="D23" i="1"/>
  <c r="C23" i="1"/>
  <c r="B23" i="1"/>
  <c r="G84" i="1" l="1"/>
  <c r="D37" i="1"/>
  <c r="D97" i="1" s="1"/>
  <c r="E103" i="1"/>
  <c r="D103" i="1"/>
  <c r="D186" i="1" s="1"/>
  <c r="F159" i="1"/>
  <c r="G159" i="1"/>
  <c r="G158" i="1"/>
  <c r="G161" i="1"/>
  <c r="E37" i="1"/>
  <c r="G170" i="1"/>
  <c r="F170" i="1"/>
  <c r="G104" i="1"/>
  <c r="F104" i="1"/>
  <c r="G71" i="1"/>
  <c r="F71" i="1"/>
  <c r="F112" i="1"/>
  <c r="G112" i="1"/>
  <c r="F62" i="1"/>
  <c r="G62" i="1"/>
  <c r="F50" i="1"/>
  <c r="G50" i="1"/>
  <c r="F38" i="1"/>
  <c r="G38" i="1"/>
  <c r="C37" i="1"/>
  <c r="C97" i="1" s="1"/>
  <c r="C103" i="1" l="1"/>
  <c r="C186" i="1" s="1"/>
  <c r="F158" i="1"/>
  <c r="F37" i="1"/>
  <c r="G37" i="1"/>
  <c r="G166" i="1"/>
  <c r="F166" i="1"/>
  <c r="G103" i="1"/>
  <c r="E186" i="1"/>
  <c r="E97" i="1"/>
  <c r="F103" i="1" l="1"/>
  <c r="F97" i="1"/>
  <c r="G97" i="1"/>
  <c r="G186" i="1"/>
  <c r="F186" i="1"/>
</calcChain>
</file>

<file path=xl/sharedStrings.xml><?xml version="1.0" encoding="utf-8"?>
<sst xmlns="http://schemas.openxmlformats.org/spreadsheetml/2006/main" count="364" uniqueCount="277">
  <si>
    <t>REPUBLIKA HRVATSKA</t>
  </si>
  <si>
    <t>VUKOVARSKO-SRIJEMSKA ŽUPANIJA</t>
  </si>
  <si>
    <t>OPĆINA BOGDANOVCI</t>
  </si>
  <si>
    <t>I. OPĆI DIO</t>
  </si>
  <si>
    <t>Članak 1.</t>
  </si>
  <si>
    <t>RAČUN PRIHODA I RASHODA</t>
  </si>
  <si>
    <t>PRIHODI POSLOVANJA</t>
  </si>
  <si>
    <t>UKUPNO PRIHODI</t>
  </si>
  <si>
    <t>RASHODI POSLOVANJA</t>
  </si>
  <si>
    <t>RASHODI ZA NABAVU NEFINANCIJSKE IMOVINE</t>
  </si>
  <si>
    <t>UKUPNO RASHODI</t>
  </si>
  <si>
    <t>RAZLIKA VIŠAK/MANJAK</t>
  </si>
  <si>
    <t>RASPOLOŽIVA SREDSTVA IZ PRETHODNIH GODINA</t>
  </si>
  <si>
    <t>UKUPAN DONOS VIŠKA/MANJKA IZ PRETHODNIH GODINA</t>
  </si>
  <si>
    <t xml:space="preserve">DIO KOJI ĆE SE RASPOREDITI/POKRITI U RAZDOBLJU </t>
  </si>
  <si>
    <t>RAČUN FINANCIRANJA</t>
  </si>
  <si>
    <t>NETO FINANCIRANJE</t>
  </si>
  <si>
    <t>VIŠAK/MANJAK + NETO FINANCIRANJE/ZADUŽIVANJE + RASPOLOŽIVA SREDTSVA IZ PRETHODNIH GODINA</t>
  </si>
  <si>
    <t>Prihodi po ekonomskoj klasifikaciji</t>
  </si>
  <si>
    <t>Račun/ Pozicija</t>
  </si>
  <si>
    <t>Opis</t>
  </si>
  <si>
    <t>Izvršenje 2019.</t>
  </si>
  <si>
    <t>Proračun 2020.</t>
  </si>
  <si>
    <t>Izvršenje 2020.</t>
  </si>
  <si>
    <t>Indeks 5/3</t>
  </si>
  <si>
    <t>Indeks 5/4</t>
  </si>
  <si>
    <t>Prihodi poslovanja</t>
  </si>
  <si>
    <t>Prihodi od poreza</t>
  </si>
  <si>
    <t>Porez i prirez na dohodak</t>
  </si>
  <si>
    <t xml:space="preserve">Porez i prirez na dohodak od nesamostalnog rada </t>
  </si>
  <si>
    <t>Porezi na imovinu</t>
  </si>
  <si>
    <t>Povremeni porezi na imovinu</t>
  </si>
  <si>
    <t>Porezi na robu i usluge</t>
  </si>
  <si>
    <t>Porez na promet</t>
  </si>
  <si>
    <t>Porezi na korištenje dobara ili izvođenje aktivnosti</t>
  </si>
  <si>
    <t>Pomoći iz inozemstva (darovnice) i od subjekata unutar opće države</t>
  </si>
  <si>
    <t xml:space="preserve">Pomoći iz proračuna </t>
  </si>
  <si>
    <t>Tekuće pomoći iz proračuna</t>
  </si>
  <si>
    <t xml:space="preserve">Kapitalne pomoći iz proračuna </t>
  </si>
  <si>
    <t>Pomoći od ostalih subjekata unutar opće države</t>
  </si>
  <si>
    <t>Tekuće pomoći od ostalih subjekata unutar opće države</t>
  </si>
  <si>
    <t>Kapitalne pomoći od ostalih subjekata unutar opće države</t>
  </si>
  <si>
    <t>Pomoći temeljem prijenosa EU sredstava</t>
  </si>
  <si>
    <t>Tekuće pomoći temeljem prijenosa EU sredstava</t>
  </si>
  <si>
    <t>Kapitalne pomoći temeljem prijenosa EU sredstava</t>
  </si>
  <si>
    <t>Prihodi od imovine</t>
  </si>
  <si>
    <t>Prihodi od financijske imovine</t>
  </si>
  <si>
    <t>Kamate na oročena sredstva i depozite po viđenju</t>
  </si>
  <si>
    <t>Prihodi od zateznih kamata</t>
  </si>
  <si>
    <t>Prihodi od nefinancijske imovine</t>
  </si>
  <si>
    <t>Naknade za koncesije</t>
  </si>
  <si>
    <t>Prihodi od zakupa i iznajmljivanja imovine</t>
  </si>
  <si>
    <t>Ostali prihodi od nefinancijske imovine</t>
  </si>
  <si>
    <t>Prihodi od administrativnih pristojbi i po posebnim propisima</t>
  </si>
  <si>
    <t>Administrativne (upravne) pristojbe</t>
  </si>
  <si>
    <t>Županijske, gradske i općinske pristojbe i naknade</t>
  </si>
  <si>
    <t>Ostale upravne pristojbe</t>
  </si>
  <si>
    <t>Prihodi po posebnim propisima</t>
  </si>
  <si>
    <t>Prihodi vodoprivrede</t>
  </si>
  <si>
    <t>Doprinosi za šume</t>
  </si>
  <si>
    <t xml:space="preserve">Ostali nespomenuti prihodi </t>
  </si>
  <si>
    <t>Komunalni doprinos i naknada</t>
  </si>
  <si>
    <t>Komunalni doprinos</t>
  </si>
  <si>
    <t>Komunalna naknada</t>
  </si>
  <si>
    <t>Ostali prihodi</t>
  </si>
  <si>
    <t xml:space="preserve">Donacije od pravnih i fizičkih osoba izvan opće države </t>
  </si>
  <si>
    <t>Kapitalne donacije</t>
  </si>
  <si>
    <t>Prihodi od prodaje nefi.  imovine</t>
  </si>
  <si>
    <t>Prihodi od prodaje neproizvedene imovine</t>
  </si>
  <si>
    <t>Prihodi od prodaje materijalne imovine - prirodnih bogatstava</t>
  </si>
  <si>
    <t>Zemljište</t>
  </si>
  <si>
    <t>UKUPNO</t>
  </si>
  <si>
    <t>Stalni porezi na nepokretnu imovinu</t>
  </si>
  <si>
    <t>Porez na promet nekretnina</t>
  </si>
  <si>
    <t>Ostale pristojbe i naknade</t>
  </si>
  <si>
    <t>Prihodi vodnog doprinosa</t>
  </si>
  <si>
    <t>Kazne</t>
  </si>
  <si>
    <t>Prihodi od troškova prisilne naplate</t>
  </si>
  <si>
    <t>Pomoći od međunarodnih organizacija i tijela EU</t>
  </si>
  <si>
    <t>Kapitalne pomoći iz EU</t>
  </si>
  <si>
    <t>Tekuće pomoći iz EU</t>
  </si>
  <si>
    <t>UKUPNO PRIHODI:</t>
  </si>
  <si>
    <t>Prihod od prodaje prijevoznih sredstava</t>
  </si>
  <si>
    <t>Prodaja automobila</t>
  </si>
  <si>
    <t>Prihodi od prodaje proizvedene dugotrajne imovine</t>
  </si>
  <si>
    <t>Rashodi poslovanja</t>
  </si>
  <si>
    <t>Rashodi za zaposlene</t>
  </si>
  <si>
    <t>Plaće</t>
  </si>
  <si>
    <t>Ostali rashodi za zaposlene</t>
  </si>
  <si>
    <t>Doprinosi na plaće</t>
  </si>
  <si>
    <t>Materijalni rashodi</t>
  </si>
  <si>
    <t>Naknade troškova zaposlenima</t>
  </si>
  <si>
    <t>Rashodi za materijal i energiju</t>
  </si>
  <si>
    <t>Rashodi za usluge</t>
  </si>
  <si>
    <t>Ostali nespomenuti rashodi poslovanja</t>
  </si>
  <si>
    <t>Financijski rashodi</t>
  </si>
  <si>
    <t>Ostali financijski rashodi</t>
  </si>
  <si>
    <t>Subvencije</t>
  </si>
  <si>
    <t>Subvencije trgovačkim društvima, obrtnicima, malim i srednjim  poduzetnicima izvan javnog sektora</t>
  </si>
  <si>
    <t>Pomoći dane u inozemstvo i unutar opće države</t>
  </si>
  <si>
    <t>Pomoći unutar opće države</t>
  </si>
  <si>
    <t>Naknade građanima i kućanstvima iz proračuna</t>
  </si>
  <si>
    <t>Ostale naknade građanima i kućanstvima iz proračuna</t>
  </si>
  <si>
    <t>Ostali rashodi</t>
  </si>
  <si>
    <t>Tekuće donacije</t>
  </si>
  <si>
    <t>Rashodi za nabavu nefinancijske imovne</t>
  </si>
  <si>
    <t>Rashodi za kupovinu zemljišta</t>
  </si>
  <si>
    <t>Rashodi za nabavu proizvedene dugotrajne imovine</t>
  </si>
  <si>
    <t>Građevinski objekti</t>
  </si>
  <si>
    <t>Postrojenja i oprema</t>
  </si>
  <si>
    <t>Nematerijalna proizvedena imovina</t>
  </si>
  <si>
    <t>Rashodi za dodatna ulaganja na nefinancijskoj imovini</t>
  </si>
  <si>
    <t>Dodatna ulaganja na građevinskim objektima</t>
  </si>
  <si>
    <t>UKUPNO RASHODI:</t>
  </si>
  <si>
    <t>Rashodi po ekonomskoj klasifikaciji</t>
  </si>
  <si>
    <t>Plaće za zaposlene</t>
  </si>
  <si>
    <t>Topli obrok</t>
  </si>
  <si>
    <t>Ostali rahodi za zaposlene</t>
  </si>
  <si>
    <t>Doprinosi za obvezno zdravstveno osiguranje</t>
  </si>
  <si>
    <t>Službena putovanja</t>
  </si>
  <si>
    <t>Naknade za prijevoz</t>
  </si>
  <si>
    <t>Seminari</t>
  </si>
  <si>
    <t>Ostale naknade troškova nezaposlenima</t>
  </si>
  <si>
    <t>Uredski materijal i ostali materijal</t>
  </si>
  <si>
    <t>Energija</t>
  </si>
  <si>
    <t>Sitan inventar i auto gume</t>
  </si>
  <si>
    <t>Službena, radna i zaštitna odjeća i obuća</t>
  </si>
  <si>
    <t>Usluge telefona, pošte i prijevoza</t>
  </si>
  <si>
    <t>Usluge tekućeg i investicijskog održavanja</t>
  </si>
  <si>
    <t>Usluge promidžbe i informiranja</t>
  </si>
  <si>
    <t>Komunalne usluge</t>
  </si>
  <si>
    <t>Zdravstvene i veterinarske usluge</t>
  </si>
  <si>
    <t>Intelektualne i osobne usluge</t>
  </si>
  <si>
    <t>Računalne usluge</t>
  </si>
  <si>
    <t>Ostale usluge</t>
  </si>
  <si>
    <t>Naknade za rad predstavničkih tijela, povjerenstava i sl.</t>
  </si>
  <si>
    <t>Premije osiguranja</t>
  </si>
  <si>
    <t>Reprezentacija</t>
  </si>
  <si>
    <t>Članarine</t>
  </si>
  <si>
    <t>Pristojbe i naknade</t>
  </si>
  <si>
    <t>Bankarske usluge i usluge platnog prometa</t>
  </si>
  <si>
    <t>Subvencije - VGV vodoopskrba</t>
  </si>
  <si>
    <t>Tekuće pomoći unutar općeg proračuna</t>
  </si>
  <si>
    <t>Naknade građanima i kućanstvima u novcu</t>
  </si>
  <si>
    <t>Naknade građanima i kućanstvima u naravi</t>
  </si>
  <si>
    <t>Tekuće donacije u novcu</t>
  </si>
  <si>
    <t>Tekuće donacije u naravi</t>
  </si>
  <si>
    <t>Naknade štete uzrokovane prirodnim nepogodama</t>
  </si>
  <si>
    <t>Kupovina zemljišta</t>
  </si>
  <si>
    <t>Poslovni objekti</t>
  </si>
  <si>
    <t>Ceste, željeznice i ostali prometni objekti</t>
  </si>
  <si>
    <t>Ostali građevinski objekti</t>
  </si>
  <si>
    <t>Uredska oprema i namještaj</t>
  </si>
  <si>
    <t>Uređaji, strojevi i oprema za ostale namjene</t>
  </si>
  <si>
    <t>Prijevozna sredstva u cestovnom prometu</t>
  </si>
  <si>
    <t>Umjetnička, literarna i znanstvena djela</t>
  </si>
  <si>
    <t>Sudski troškovi</t>
  </si>
  <si>
    <t>Subvencije poljoprivrednicima i obrtnicima</t>
  </si>
  <si>
    <t>Oprema za održavanje i zaštitu</t>
  </si>
  <si>
    <t xml:space="preserve">3. IZVJEŠTAJ O KORIŠTENJU PRORAČUNSKE ZALIHE </t>
  </si>
  <si>
    <r>
      <t xml:space="preserve">     korištenja iste</t>
    </r>
    <r>
      <rPr>
        <sz val="10"/>
        <color rgb="FFFF0000"/>
        <rFont val="Calibri"/>
        <family val="2"/>
        <charset val="238"/>
      </rPr>
      <t xml:space="preserve">.  </t>
    </r>
  </si>
  <si>
    <t xml:space="preserve">4. IZVJEŠTAJ O ZADUŽIVANJU NA DOMAĆEM I STRANOM TRŽIŠTU NOVCA I KAPITALA </t>
  </si>
  <si>
    <t xml:space="preserve">5. IZVJEŠTAJ O DANIM JAMSTVIMA I IZDACIMA PO JAMSTVIMA </t>
  </si>
  <si>
    <t xml:space="preserve">    Općina Bogdanovci nije izdavala bjanko zadužnice.</t>
  </si>
  <si>
    <t xml:space="preserve">6. OBRAŽLOŽENJE OSTVARENIH PRIHODA I PRIMITKA, RASHODA I IZDATAKA </t>
  </si>
  <si>
    <t xml:space="preserve">6.1. OBRAZLOŽENJE OSTVARENJA PRIHODA I PRIMITAKA </t>
  </si>
  <si>
    <t xml:space="preserve"> PRIHODI POSLOVANJA </t>
  </si>
  <si>
    <t xml:space="preserve">PRIHODI POSLOVANJA </t>
  </si>
  <si>
    <t>Plan (kn)</t>
  </si>
  <si>
    <t>Izvršenje (kn)</t>
  </si>
  <si>
    <t>Indeks</t>
  </si>
  <si>
    <t>Prihodi od poreza 61</t>
  </si>
  <si>
    <t>Pomoći 63</t>
  </si>
  <si>
    <t>Prihodi od imovine 64</t>
  </si>
  <si>
    <t>Prihodi od upravnih i administrativnih pristojbi, pristojbi po posebnim propisima i naknada  65</t>
  </si>
  <si>
    <t>Ostali prihodi 66</t>
  </si>
  <si>
    <t>U k u p n o : 6</t>
  </si>
  <si>
    <t xml:space="preserve"> PRIHODI OD PRODAJE NEFINANCIJSKE IMOVINE </t>
  </si>
  <si>
    <t>Prihodi od prodaje nefinancijske imovine 71</t>
  </si>
  <si>
    <r>
      <t>U k u p n o</t>
    </r>
    <r>
      <rPr>
        <sz val="10"/>
        <color rgb="FF000000"/>
        <rFont val="Calibri"/>
        <family val="2"/>
        <charset val="238"/>
        <scheme val="minor"/>
      </rPr>
      <t>: 7</t>
    </r>
  </si>
  <si>
    <r>
      <t>6.2.</t>
    </r>
    <r>
      <rPr>
        <b/>
        <i/>
        <sz val="10"/>
        <rFont val="Calibri"/>
        <family val="2"/>
        <charset val="238"/>
      </rPr>
      <t xml:space="preserve"> OBRAZLOŽENJE OSTVARENJA RASHODA I IZDATAKA</t>
    </r>
  </si>
  <si>
    <t>Prema ekonomskoj klasifikaciji rashodi i izdaci su:</t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</si>
  <si>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POSLOVANJA</t>
    </r>
  </si>
  <si>
    <r>
      <t>-</t>
    </r>
    <r>
      <rPr>
        <sz val="7"/>
        <rFont val="Times New Roman"/>
        <family val="1"/>
        <charset val="238"/>
      </rPr>
      <t xml:space="preserve">       </t>
    </r>
    <r>
      <rPr>
        <sz val="10"/>
        <rFont val="Calibri"/>
        <family val="2"/>
        <charset val="238"/>
      </rPr>
      <t>RASHODI ZA NABAVU NEFINANCIJSKE IMOVINE</t>
    </r>
  </si>
  <si>
    <t>Rashodi za zaposlene 31</t>
  </si>
  <si>
    <t>Materijalni rashodi 32</t>
  </si>
  <si>
    <t>Financijski rashodi 34</t>
  </si>
  <si>
    <t>Pomoći dane u inozemstvo i unutar opće države 36</t>
  </si>
  <si>
    <t>Naknade građanima i kućanstvima 37</t>
  </si>
  <si>
    <t>Ostali rashodi 38</t>
  </si>
  <si>
    <t>U k u p n o:  3</t>
  </si>
  <si>
    <t>Rashodi za nabavu nefinancijske imovine (zemjište) 41</t>
  </si>
  <si>
    <t>Rashodi za nabavu proizvedene dugotrajne imovine 42</t>
  </si>
  <si>
    <t xml:space="preserve">Rashodi za dodatna ulaganja na građ. objektima (imovina u pripremi) 45 </t>
  </si>
  <si>
    <t>U k u p n o:  4</t>
  </si>
  <si>
    <t xml:space="preserve">7. STANJE NENAPLAĆENIH POTRAŽIVANJA ZA PRIHODE </t>
  </si>
  <si>
    <t>8. STANJE NEPODMIRENIH DOSPJELIH OBVEZA</t>
  </si>
  <si>
    <t>9. DEFICITI/SUFICIT PRORAČUNA</t>
  </si>
  <si>
    <t>INDEKS</t>
  </si>
  <si>
    <t>Subvencije 35</t>
  </si>
  <si>
    <t xml:space="preserve">Za naplatu dospjelih potraživanja za koje razrez, naplatu i evidenciju vodi jedinstveni upravni odjel, redovito se poduzimaju odgovarajuće mjere te provode ovršni i drugi propisani postupci naplate. </t>
  </si>
  <si>
    <t>U nastavku daje se obrazloženje ostvarenja pojedinih vrsta prihoda/ primitaka po osnovnim skupinama prihoda  u odnosu na ukupno planirane prihode.</t>
  </si>
  <si>
    <t>Odnose  se na obveze za rashode poslovanja (obveze za zaposlene, obveze za materijalne rashode, obveze za financijske rashode, obveze za naknade građanima i kućanstvima, ostale tekuće obveze) i za nabavu nefinancijske imovine  (izgradnja spomenika u Svinjarevcima, traktor kosilica, izgradnja bunara Nk Croatia Bogdanovci, parkiralište u Petrovcima, dječje igralište u Petrovcima..)</t>
  </si>
  <si>
    <t>Indeks %  5/3</t>
  </si>
  <si>
    <t>Indeks % 5/4</t>
  </si>
  <si>
    <t>Indeks % 5/3</t>
  </si>
  <si>
    <t>Klasa: 400-08/21-01/</t>
  </si>
  <si>
    <t>Ur.br: 2196/03-01/02-21-01</t>
  </si>
  <si>
    <t>PRIHODI OD PRODAJE NEFINANACIJSKE IMO.</t>
  </si>
  <si>
    <t>PRIMICI OD FIN. IMOVINE I ZADUŽIVANJA</t>
  </si>
  <si>
    <t>IZDACI ZA FIN. IMOVINU I OTPLATE ZAJMOVA</t>
  </si>
  <si>
    <t>PLAN 2023.</t>
  </si>
  <si>
    <t>Predsjednik općinskog vijeća</t>
  </si>
  <si>
    <t>2. POSEBNI DIO (TABLIČNI PRIKAZ U PRILOGU UZ OVU ODLUKU)</t>
  </si>
  <si>
    <t>IZVRŠENJE 2022.</t>
  </si>
  <si>
    <t>Izvršenje 2022.</t>
  </si>
  <si>
    <t>Ulaganje u računalne programe</t>
  </si>
  <si>
    <t>u Bogdanovcima, _______ 2022. godine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</si>
  <si>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administrativnih pristojbi i po posebnih propisima realizirani su u iznosu 177.395,47 kn ili 38,48 % od godišnjeg plana. Najznačajniji udio prihoda u ovoj skupini su prihodi od komunalne naknade i šumskog doprinosa.</t>
    </r>
  </si>
  <si>
    <t xml:space="preserve">Rashodi za nabavu nefinancijske imovine (zemjište) realizirani su u iznosu od 0,00 kn, a odnose se na kupovinu zemljišta. </t>
  </si>
  <si>
    <t>Rashodi za dodatna ulaganja na građ. objektima (imovina u pripremi) realizirani su u iznosu od 0,00 kn.</t>
  </si>
  <si>
    <t>Naknade od financijske imovine</t>
  </si>
  <si>
    <t xml:space="preserve">Tekuće pomoći izvanproračunskih gradskih i općinskih proračuna </t>
  </si>
  <si>
    <t>Anamarija Savić Bajac bacc.admin.publ.</t>
  </si>
  <si>
    <t>ODLUKA O USVAJAJU POLUGODIŠNJEG IZVJEŠTAJAO IZVRŠENJU PRORAČUNA OPĆINE BOGDANOVCI ZA 2023.GODINU</t>
  </si>
  <si>
    <t>IZVRŠENJE 2023.</t>
  </si>
  <si>
    <t>Plan 2023.</t>
  </si>
  <si>
    <t>Izvršenje 2023.</t>
  </si>
  <si>
    <t>Prihodi na temelju ugovorenih obveza</t>
  </si>
  <si>
    <t>Tekuće donacije vrtići</t>
  </si>
  <si>
    <t>Kapitalne pomoći HV</t>
  </si>
  <si>
    <t>Porez na dohodak od obrta</t>
  </si>
  <si>
    <t>Kapitalne pomoći EZ-IGRALIŠTE</t>
  </si>
  <si>
    <t>Porez na dohodak po godišnjoj prijavi</t>
  </si>
  <si>
    <t>Povrat poreza po godišnjoj prijavi</t>
  </si>
  <si>
    <t>PRIMLJENI ZAJMOVI</t>
  </si>
  <si>
    <t xml:space="preserve">    U Proračunu Općine Bogdanovci za 2023. g. nije planirana proračunsku zaliha, samim tim nije bilo  niti    </t>
  </si>
  <si>
    <t xml:space="preserve">     U periodu od 01. siječnja do 30. lipnja 2023. g. Općina Bogdanovci se nije zaduživala. 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</si>
  <si>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U  prvom polugodištu 2023. godine ukupni prihodi/primici ostvareni su u iznosu od 484.592,37 eura, odnosno 29,61 %  od plana. </t>
    </r>
  </si>
  <si>
    <t xml:space="preserve">Prihodi/primici u prvom polugodištu 2023. g. realizirani su u iznosu 494.995,94 kn ili  29,61 % od polugodišnjeg plana. </t>
  </si>
  <si>
    <t>2023.</t>
  </si>
  <si>
    <t>01.01 – 30.06. 2023.</t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</si>
  <si>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poreza ostvareni su u iznosu 138.965,04 eura ili 41,62 od godišnjeg plana.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</si>
  <si>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pomoći iz inozemstva i od subjekata unutar opće države ostvareni su u iznos od 298.669,51 eura ili 26,66 % od godišnjeg plana (odnose se na tekuće  i kapitalne pomoći iz državnog proračuna, prihodi iz EU - projekt Zaželi, te fiskalnog izravnjanja).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</si>
  <si>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Prihodi od imovine  realizirani su u iznosu 21579,69 eura ili 30,62 % od godišnjeg plana.. Najznačajniji udio prihoda u ovoj skupini su prihodi od zakupa državnog poljoprivrednog zemljišta, koncesijske naknade, pravo služnosti, kamata.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</si>
  <si>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Prihodi od prodaje nefinancijske imovine  realizirani su u iznosu od 10.403,57 eura što je 19,60 % od godišnjeg plana. Odnosi se na prihode od prodaje poljoprivrednog zemljišta u vlasništvu RH.</t>
    </r>
  </si>
  <si>
    <t>Ukupni proračunski rashodi i izdaci u prvom polugodištu 2023. g  izvršeni su u iznosu od 3.185.397,70 kn ili  19,47% od godišnjeg plana.</t>
  </si>
  <si>
    <t>Rashodi za nabavu proizvedene dugotrajne imovine realizirani su u iznosu od 69.412,38 kn ili 0,97 % od godišnjeg plana. planiranih. Rashodi se odnose na izradu projektnih dokumentacija, uređenje centra u Bogdanovcima, izgradnje dječjih igrališta, izgradnju spomenika u Svinjarevcima i Bogdanovcima, nabavku računalne opreme, uredskog namještaja..</t>
  </si>
  <si>
    <t xml:space="preserve"> - potraživanja od zakupa poslovnog prostora 6.701,54 eura</t>
  </si>
  <si>
    <t xml:space="preserve"> - potraživanja od zakupa zemljišta u iznosu od 39.374,26 kn</t>
  </si>
  <si>
    <t>- potraživanja za komunalne naknade u iznosu od 42.250,04 eura</t>
  </si>
  <si>
    <t>- potraživanja za komunalni doprinos u iznosu od 724,26 eura</t>
  </si>
  <si>
    <t>- potraživanja za šumski doprinos u iznosu od 427,55 eura</t>
  </si>
  <si>
    <t>d). Potraživanja od prodaje nefinancijske imovine iznose 469.184,26 eura odnose se na prodaju poljoprivrednog zemljišta u vasništvu RH s rokom otplate od dvadeset godina</t>
  </si>
  <si>
    <t>c).Potraživanja za upravne i administrativne pristojbe i po posebnim propisima u ukupnom znosu od 43.401,85 eura</t>
  </si>
  <si>
    <t xml:space="preserve">b). Potraživanja za prihode od nefinancijske imovine u ukupnom iznosu od 46.075,80 eura,a to su </t>
  </si>
  <si>
    <t>Temeljem knjigovodstvenih evidencija proračuna utvrđene su nepodmire dospjele obveze, odnosno sve obveze na dan 30. lipnja 2023. godine koje su evidentirane u ukupnom iznosu od 110.731,20 eura</t>
  </si>
  <si>
    <t xml:space="preserve">U  prvom polugodištu 2023. godine ukupni prihodi/primici ostvareni su u iznosu od 494.995,94 eura, odnosno 29,61 %  od godišnjeg plana. </t>
  </si>
  <si>
    <r>
      <t>Ova Odluka o usvajanju polugodišnjeg izvještaja o izvršenju Proračuna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Općine Bogdanovci za 2023. godinu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stupa na snagu osmog dana od dana objave u „Službenom vjesniku“ Vukovarsko-srijemske županije.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</si>
  <si>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Ukupni rashodi/izdaci u prvom polugodištu 2023. godini iznose 455.508,81 eura, odnosno 28,14 % od plana.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</si>
  <si>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  <scheme val="minor"/>
      </rPr>
      <t>Razlika između ostvarenih prihoda/primitaka i rashoda/izdataka daje višak prihoda/primitaka u iznosu 39.487,13 eura</t>
    </r>
  </si>
  <si>
    <r>
      <t>·</t>
    </r>
    <r>
      <rPr>
        <sz val="7"/>
        <color theme="1"/>
        <rFont val="Times New Roman"/>
        <family val="1"/>
        <charset val="238"/>
      </rPr>
      <t xml:space="preserve">         </t>
    </r>
    <r>
      <rPr>
        <sz val="10"/>
        <color theme="1"/>
        <rFont val="Calibri"/>
        <family val="2"/>
        <charset val="238"/>
      </rPr>
      <t xml:space="preserve">Uključujući preneseni manjak prihoda/primitaka iz prethodnih godina  u iznosu 205.661,42 kn i ovogodišnji višak, čini manjak prihoda u sljedećem razdoblju koji  iznosi 202.318,77eura.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</si>
  <si>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Rashodi za zaposlene izvršeni su u iznosu od 190.502,94 eura ili 57,60 % u odnosu na godišnji plan. Odnose se na rashode za bruto plaće uposlenih dužnosnika, djelatnika JUO, djelatnika u javnim radovima i djelatnika Projekta Zaželi.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</si>
  <si>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Materijalni rashodi izvršeni su u iznosu od 148.934,21 eura ili 46,77 % od godišnjeg plana,a čine ih naknade troškova zaposlenih, rashodi za materijal i energiju, rashodi za usluge i ostali nespomenuti rashodi.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</si>
  <si>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Financijski rashodi izvršeni su iznosu 2.296,87 kn ili 46,77 % u odnosu na godišnji plan. Ove rashode čine bankarske usluge, usluge platnog prometa.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</si>
  <si>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Pomoći dane u inozemstvo i unutar opće države  realizirane su u iznosu 57.944,87 eura ili 56,70% u odnosu na godišnji plan. Odnose se na  pomoći županijskim i općinskim proračunima te sufinanciranje dječjih vrtića za djecu s područja Općine Bogdanovci.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</si>
  <si>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 xml:space="preserve">Naknade građanima i kućanstvima na temelju osiguranja i druge naknade realizirane su u iznosu od 17.150,15 eura ili 22,09 % u odnosu na godišnji plan. Najveći dio sredstava odnose se na stipendije studentima, sufinanciranje cijene karata za prijevoza srednjoškolaca, troškove stanovanja, naknade za svako novorođeno dijete, jednokratne pomoći.  </t>
    </r>
  </si>
  <si>
    <r>
      <t>·</t>
    </r>
    <r>
      <rPr>
        <sz val="7"/>
        <rFont val="Times New Roman"/>
        <family val="1"/>
        <charset val="238"/>
      </rPr>
      <t xml:space="preserve">         </t>
    </r>
    <r>
      <rPr>
        <sz val="10"/>
        <rFont val="Calibri"/>
        <family val="2"/>
        <charset val="238"/>
      </rPr>
      <t>Ostali rashodi realizirani su u iznosu od 32.267,39 eura ili 30,16 % od godišnjeg plana. Odnose  se na tekuće donacije u novcu udrugama građana, neprofitnim organizacijama, DVD-u, CK i sl.</t>
    </r>
  </si>
  <si>
    <t>Ukupni rashodi/izdaci u prvom polugodištu 2023. godini iznose 455.508,81 eura, odnosno 27,25 % od godišnjeg plana.</t>
  </si>
  <si>
    <t>Razlika između ostvarenih prihoda/primitaka i rashoda/izdataka daje višak prihoda/primitaka u iznosu 39.487,13 eura</t>
  </si>
  <si>
    <t>- porez na nekretnine u iznosu od 5.908,17 eura</t>
  </si>
  <si>
    <t>- porez na tvrtku u iznosu od 1.617,08 eura</t>
  </si>
  <si>
    <t>- porez na potrošnju u iznosu od 1.149,53eura</t>
  </si>
  <si>
    <t>a).Potraživanja za poreze, EU sredstva u ukupnom  iznosu od 8.674,78 eura a to su:</t>
  </si>
  <si>
    <t xml:space="preserve">Stanje nenaplaćenih potraživanja za prihode iskazano u  bilanci na dan 30. lipnja  2023. godine iznosi ukupno 565.426,69  eura, a odnosi se na potraživanja:  </t>
  </si>
  <si>
    <t>Polugodišnji izvještaj o izvršenju Proračuna Općine Bogdanovci za radoblje od 01.01.-30.06.2023. godine sastoji se od:</t>
  </si>
  <si>
    <t xml:space="preserve">Uključujući preneseni manjak prihoda/primitaka iz prethodnih godina  u iznosu 205.661,42 eura i ovogodišnji manjak, čini manjak prihoda u sljedećem razdoblju koji  iznosi 172.235,77 eura.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</si>
</sst>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theme="1"/>
      <name val="Tahoma"/>
      <family val="2"/>
      <charset val="238"/>
    </font>
    <font>
      <sz val="12"/>
      <color theme="1"/>
      <name val="Arial"/>
      <family val="2"/>
      <charset val="238"/>
    </font>
    <font>
      <sz val="10"/>
      <color rgb="FF000000"/>
      <name val="Tahoma"/>
      <family val="2"/>
      <charset val="238"/>
    </font>
    <font>
      <sz val="9"/>
      <color rgb="FF000000"/>
      <name val="Tahoma"/>
      <family val="2"/>
      <charset val="238"/>
    </font>
    <font>
      <b/>
      <sz val="10"/>
      <color rgb="FF000000"/>
      <name val="Tahoma"/>
      <family val="2"/>
      <charset val="238"/>
    </font>
    <font>
      <b/>
      <sz val="9"/>
      <color rgb="FF000000"/>
      <name val="Tahoma"/>
      <family val="2"/>
      <charset val="238"/>
    </font>
    <font>
      <b/>
      <sz val="12"/>
      <color rgb="FF000000"/>
      <name val="Tahoma"/>
      <family val="2"/>
      <charset val="238"/>
    </font>
    <font>
      <sz val="8"/>
      <color rgb="FF000000"/>
      <name val="Tahoma"/>
      <family val="2"/>
      <charset val="238"/>
    </font>
    <font>
      <sz val="12"/>
      <color rgb="FF000000"/>
      <name val="Tahoma"/>
      <family val="2"/>
      <charset val="238"/>
    </font>
    <font>
      <b/>
      <sz val="12"/>
      <color rgb="FF00000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Symbol"/>
      <family val="1"/>
      <charset val="2"/>
    </font>
    <font>
      <sz val="7"/>
      <name val="Times New Roman"/>
      <family val="1"/>
      <charset val="238"/>
    </font>
    <font>
      <b/>
      <i/>
      <sz val="10"/>
      <name val="Calibri"/>
      <family val="2"/>
      <charset val="238"/>
    </font>
    <font>
      <i/>
      <sz val="10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38"/>
    </font>
    <font>
      <b/>
      <sz val="11"/>
      <color rgb="FFFF0000"/>
      <name val="Calibri"/>
      <family val="2"/>
      <scheme val="minor"/>
    </font>
    <font>
      <sz val="10"/>
      <color theme="1"/>
      <name val="Symbol"/>
      <family val="1"/>
      <charset val="2"/>
    </font>
    <font>
      <sz val="7"/>
      <color theme="1"/>
      <name val="Times New Roman"/>
      <family val="1"/>
      <charset val="238"/>
    </font>
    <font>
      <sz val="10"/>
      <color theme="1"/>
      <name val="Symbol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5" fillId="0" borderId="2" xfId="0" applyFont="1" applyBorder="1"/>
    <xf numFmtId="0" fontId="0" fillId="0" borderId="2" xfId="0" applyBorder="1"/>
    <xf numFmtId="0" fontId="0" fillId="0" borderId="2" xfId="0" applyBorder="1" applyAlignment="1">
      <alignment wrapText="1"/>
    </xf>
    <xf numFmtId="4" fontId="0" fillId="0" borderId="0" xfId="0" applyNumberFormat="1"/>
    <xf numFmtId="4" fontId="5" fillId="0" borderId="1" xfId="0" applyNumberFormat="1" applyFont="1" applyBorder="1" applyAlignment="1">
      <alignment horizontal="center"/>
    </xf>
    <xf numFmtId="4" fontId="0" fillId="0" borderId="1" xfId="0" applyNumberFormat="1" applyBorder="1"/>
    <xf numFmtId="4" fontId="5" fillId="0" borderId="1" xfId="0" applyNumberFormat="1" applyFont="1" applyBorder="1"/>
    <xf numFmtId="0" fontId="7" fillId="0" borderId="0" xfId="0" applyFont="1" applyAlignment="1">
      <alignment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4" fontId="11" fillId="0" borderId="6" xfId="0" applyNumberFormat="1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horizontal="right" vertical="center" wrapText="1"/>
    </xf>
    <xf numFmtId="0" fontId="12" fillId="0" borderId="6" xfId="0" applyFont="1" applyBorder="1" applyAlignment="1">
      <alignment vertical="center" wrapText="1"/>
    </xf>
    <xf numFmtId="4" fontId="12" fillId="0" borderId="6" xfId="0" applyNumberFormat="1" applyFont="1" applyBorder="1" applyAlignment="1">
      <alignment horizontal="right" vertical="center" wrapText="1"/>
    </xf>
    <xf numFmtId="10" fontId="12" fillId="0" borderId="6" xfId="0" applyNumberFormat="1" applyFont="1" applyBorder="1" applyAlignment="1">
      <alignment horizontal="right" vertical="center" wrapText="1"/>
    </xf>
    <xf numFmtId="0" fontId="10" fillId="0" borderId="6" xfId="0" applyFont="1" applyBorder="1" applyAlignment="1">
      <alignment vertical="center" wrapText="1"/>
    </xf>
    <xf numFmtId="4" fontId="10" fillId="0" borderId="6" xfId="0" applyNumberFormat="1" applyFont="1" applyBorder="1" applyAlignment="1">
      <alignment horizontal="right" vertical="center" wrapText="1"/>
    </xf>
    <xf numFmtId="10" fontId="14" fillId="0" borderId="6" xfId="0" applyNumberFormat="1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5" fillId="0" borderId="6" xfId="0" applyFont="1" applyBorder="1" applyAlignment="1">
      <alignment horizontal="right" vertical="center" wrapText="1"/>
    </xf>
    <xf numFmtId="0" fontId="10" fillId="0" borderId="6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10" fontId="11" fillId="0" borderId="6" xfId="0" applyNumberFormat="1" applyFont="1" applyBorder="1" applyAlignment="1">
      <alignment vertical="center" wrapText="1"/>
    </xf>
    <xf numFmtId="10" fontId="12" fillId="0" borderId="6" xfId="0" applyNumberFormat="1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4" fontId="16" fillId="0" borderId="6" xfId="0" applyNumberFormat="1" applyFont="1" applyBorder="1" applyAlignment="1">
      <alignment horizontal="right" vertical="center" wrapText="1"/>
    </xf>
    <xf numFmtId="10" fontId="16" fillId="0" borderId="6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4" fontId="6" fillId="0" borderId="6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left" vertical="center" wrapText="1"/>
    </xf>
    <xf numFmtId="0" fontId="18" fillId="0" borderId="6" xfId="0" applyFont="1" applyBorder="1" applyAlignment="1">
      <alignment vertical="center" wrapText="1"/>
    </xf>
    <xf numFmtId="4" fontId="18" fillId="0" borderId="6" xfId="0" applyNumberFormat="1" applyFont="1" applyBorder="1" applyAlignment="1">
      <alignment horizontal="right" vertical="center" wrapText="1"/>
    </xf>
    <xf numFmtId="0" fontId="17" fillId="2" borderId="5" xfId="0" applyFont="1" applyFill="1" applyBorder="1" applyAlignment="1">
      <alignment horizontal="left" vertical="center" wrapText="1"/>
    </xf>
    <xf numFmtId="0" fontId="17" fillId="2" borderId="6" xfId="0" applyFont="1" applyFill="1" applyBorder="1" applyAlignment="1">
      <alignment vertical="center" wrapText="1"/>
    </xf>
    <xf numFmtId="4" fontId="17" fillId="2" borderId="6" xfId="0" applyNumberFormat="1" applyFont="1" applyFill="1" applyBorder="1" applyAlignment="1">
      <alignment horizontal="right" vertical="center" wrapText="1"/>
    </xf>
    <xf numFmtId="0" fontId="17" fillId="3" borderId="5" xfId="0" applyFont="1" applyFill="1" applyBorder="1" applyAlignment="1">
      <alignment horizontal="left" vertical="center" wrapText="1"/>
    </xf>
    <xf numFmtId="0" fontId="17" fillId="3" borderId="6" xfId="0" applyFont="1" applyFill="1" applyBorder="1" applyAlignment="1">
      <alignment vertical="center" wrapText="1"/>
    </xf>
    <xf numFmtId="4" fontId="17" fillId="3" borderId="6" xfId="0" applyNumberFormat="1" applyFont="1" applyFill="1" applyBorder="1" applyAlignment="1">
      <alignment horizontal="right" vertical="center" wrapText="1"/>
    </xf>
    <xf numFmtId="0" fontId="17" fillId="4" borderId="5" xfId="0" applyFont="1" applyFill="1" applyBorder="1" applyAlignment="1">
      <alignment horizontal="left" vertical="center" wrapText="1"/>
    </xf>
    <xf numFmtId="0" fontId="17" fillId="4" borderId="6" xfId="0" applyFont="1" applyFill="1" applyBorder="1" applyAlignment="1">
      <alignment vertical="center" wrapText="1"/>
    </xf>
    <xf numFmtId="4" fontId="17" fillId="4" borderId="6" xfId="0" applyNumberFormat="1" applyFont="1" applyFill="1" applyBorder="1" applyAlignment="1">
      <alignment horizontal="righ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5" borderId="6" xfId="0" applyFont="1" applyFill="1" applyBorder="1" applyAlignment="1">
      <alignment vertical="center" wrapText="1"/>
    </xf>
    <xf numFmtId="4" fontId="17" fillId="5" borderId="6" xfId="0" applyNumberFormat="1" applyFont="1" applyFill="1" applyBorder="1" applyAlignment="1">
      <alignment horizontal="right" vertical="center" wrapText="1"/>
    </xf>
    <xf numFmtId="0" fontId="17" fillId="6" borderId="3" xfId="0" applyFont="1" applyFill="1" applyBorder="1" applyAlignment="1">
      <alignment horizontal="center" vertical="center" wrapText="1"/>
    </xf>
    <xf numFmtId="0" fontId="17" fillId="6" borderId="4" xfId="0" applyFont="1" applyFill="1" applyBorder="1" applyAlignment="1">
      <alignment horizontal="center" vertical="center" wrapText="1"/>
    </xf>
    <xf numFmtId="4" fontId="17" fillId="6" borderId="4" xfId="0" applyNumberFormat="1" applyFont="1" applyFill="1" applyBorder="1" applyAlignment="1">
      <alignment horizontal="center" vertical="center" wrapText="1"/>
    </xf>
    <xf numFmtId="0" fontId="18" fillId="6" borderId="5" xfId="0" applyFont="1" applyFill="1" applyBorder="1" applyAlignment="1">
      <alignment horizontal="left" vertical="center" wrapText="1"/>
    </xf>
    <xf numFmtId="0" fontId="18" fillId="6" borderId="6" xfId="0" applyFont="1" applyFill="1" applyBorder="1" applyAlignment="1">
      <alignment horizontal="center" vertical="center" wrapText="1"/>
    </xf>
    <xf numFmtId="0" fontId="17" fillId="6" borderId="6" xfId="0" applyFont="1" applyFill="1" applyBorder="1" applyAlignment="1">
      <alignment vertical="center" wrapText="1"/>
    </xf>
    <xf numFmtId="4" fontId="17" fillId="6" borderId="6" xfId="0" applyNumberFormat="1" applyFont="1" applyFill="1" applyBorder="1" applyAlignment="1">
      <alignment horizontal="right" vertical="center" wrapText="1"/>
    </xf>
    <xf numFmtId="0" fontId="19" fillId="6" borderId="5" xfId="0" applyFont="1" applyFill="1" applyBorder="1" applyAlignment="1">
      <alignment vertical="center" wrapText="1"/>
    </xf>
    <xf numFmtId="3" fontId="18" fillId="6" borderId="6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0" xfId="0" applyFont="1"/>
    <xf numFmtId="4" fontId="19" fillId="0" borderId="0" xfId="0" applyNumberFormat="1" applyFont="1"/>
    <xf numFmtId="4" fontId="19" fillId="2" borderId="6" xfId="0" applyNumberFormat="1" applyFont="1" applyFill="1" applyBorder="1" applyAlignment="1">
      <alignment horizontal="right" vertical="center" wrapText="1"/>
    </xf>
    <xf numFmtId="4" fontId="19" fillId="5" borderId="6" xfId="0" applyNumberFormat="1" applyFont="1" applyFill="1" applyBorder="1" applyAlignment="1">
      <alignment horizontal="right" vertical="center" wrapText="1"/>
    </xf>
    <xf numFmtId="4" fontId="19" fillId="3" borderId="6" xfId="0" applyNumberFormat="1" applyFont="1" applyFill="1" applyBorder="1" applyAlignment="1">
      <alignment horizontal="right" vertical="center" wrapText="1"/>
    </xf>
    <xf numFmtId="0" fontId="20" fillId="8" borderId="6" xfId="0" applyFont="1" applyFill="1" applyBorder="1" applyAlignment="1">
      <alignment vertical="center" wrapText="1"/>
    </xf>
    <xf numFmtId="4" fontId="20" fillId="8" borderId="6" xfId="0" applyNumberFormat="1" applyFont="1" applyFill="1" applyBorder="1" applyAlignment="1">
      <alignment horizontal="right" vertical="center" wrapText="1"/>
    </xf>
    <xf numFmtId="0" fontId="21" fillId="0" borderId="6" xfId="0" applyFont="1" applyBorder="1" applyAlignment="1">
      <alignment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21" fillId="8" borderId="6" xfId="0" applyNumberFormat="1" applyFont="1" applyFill="1" applyBorder="1" applyAlignment="1">
      <alignment horizontal="right" vertical="center" wrapText="1"/>
    </xf>
    <xf numFmtId="4" fontId="21" fillId="0" borderId="6" xfId="0" applyNumberFormat="1" applyFont="1" applyBorder="1" applyAlignment="1">
      <alignment horizontal="right" vertical="center" wrapText="1"/>
    </xf>
    <xf numFmtId="0" fontId="20" fillId="7" borderId="6" xfId="0" applyFont="1" applyFill="1" applyBorder="1" applyAlignment="1">
      <alignment vertical="center" wrapText="1"/>
    </xf>
    <xf numFmtId="4" fontId="20" fillId="7" borderId="6" xfId="0" applyNumberFormat="1" applyFont="1" applyFill="1" applyBorder="1" applyAlignment="1">
      <alignment horizontal="right" vertical="center" wrapText="1"/>
    </xf>
    <xf numFmtId="0" fontId="5" fillId="0" borderId="0" xfId="0" applyFont="1"/>
    <xf numFmtId="0" fontId="20" fillId="8" borderId="5" xfId="0" applyFont="1" applyFill="1" applyBorder="1" applyAlignment="1">
      <alignment horizontal="left" vertical="center" wrapText="1"/>
    </xf>
    <xf numFmtId="0" fontId="21" fillId="0" borderId="5" xfId="0" applyFont="1" applyBorder="1" applyAlignment="1">
      <alignment horizontal="left" vertical="center" wrapText="1"/>
    </xf>
    <xf numFmtId="0" fontId="5" fillId="7" borderId="5" xfId="0" applyFont="1" applyFill="1" applyBorder="1" applyAlignment="1">
      <alignment horizontal="left" vertical="center" wrapText="1"/>
    </xf>
    <xf numFmtId="0" fontId="20" fillId="4" borderId="5" xfId="0" applyFont="1" applyFill="1" applyBorder="1" applyAlignment="1">
      <alignment horizontal="left" vertical="center" wrapText="1"/>
    </xf>
    <xf numFmtId="0" fontId="20" fillId="4" borderId="6" xfId="0" applyFont="1" applyFill="1" applyBorder="1" applyAlignment="1">
      <alignment vertical="center" wrapText="1"/>
    </xf>
    <xf numFmtId="4" fontId="20" fillId="4" borderId="6" xfId="0" applyNumberFormat="1" applyFont="1" applyFill="1" applyBorder="1" applyAlignment="1">
      <alignment horizontal="right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6" borderId="6" xfId="0" applyFont="1" applyFill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left" vertical="center" wrapText="1"/>
    </xf>
    <xf numFmtId="0" fontId="20" fillId="3" borderId="6" xfId="0" applyFont="1" applyFill="1" applyBorder="1" applyAlignment="1">
      <alignment vertical="center" wrapText="1"/>
    </xf>
    <xf numFmtId="4" fontId="20" fillId="3" borderId="6" xfId="0" applyNumberFormat="1" applyFont="1" applyFill="1" applyBorder="1" applyAlignment="1">
      <alignment horizontal="righ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6" xfId="0" applyFont="1" applyFill="1" applyBorder="1" applyAlignment="1">
      <alignment vertical="center" wrapText="1"/>
    </xf>
    <xf numFmtId="4" fontId="5" fillId="2" borderId="6" xfId="0" applyNumberFormat="1" applyFont="1" applyFill="1" applyBorder="1" applyAlignment="1">
      <alignment horizontal="right" vertical="center" wrapText="1"/>
    </xf>
    <xf numFmtId="0" fontId="21" fillId="5" borderId="5" xfId="0" applyFont="1" applyFill="1" applyBorder="1" applyAlignment="1">
      <alignment horizontal="left" vertical="center" wrapText="1"/>
    </xf>
    <xf numFmtId="0" fontId="21" fillId="5" borderId="6" xfId="0" applyFont="1" applyFill="1" applyBorder="1" applyAlignment="1">
      <alignment vertical="center" wrapText="1"/>
    </xf>
    <xf numFmtId="4" fontId="3" fillId="5" borderId="6" xfId="0" applyNumberFormat="1" applyFont="1" applyFill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 wrapText="1"/>
    </xf>
    <xf numFmtId="4" fontId="21" fillId="5" borderId="6" xfId="0" applyNumberFormat="1" applyFont="1" applyFill="1" applyBorder="1" applyAlignment="1">
      <alignment horizontal="right" vertical="center" wrapText="1"/>
    </xf>
    <xf numFmtId="4" fontId="18" fillId="6" borderId="6" xfId="0" applyNumberFormat="1" applyFont="1" applyFill="1" applyBorder="1" applyAlignment="1">
      <alignment horizontal="center" vertical="center" wrapText="1"/>
    </xf>
    <xf numFmtId="4" fontId="20" fillId="6" borderId="6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justify" vertical="center"/>
    </xf>
    <xf numFmtId="0" fontId="23" fillId="0" borderId="0" xfId="0" applyFont="1" applyAlignment="1">
      <alignment horizontal="justify" vertical="center"/>
    </xf>
    <xf numFmtId="0" fontId="25" fillId="0" borderId="0" xfId="0" applyFont="1" applyAlignment="1">
      <alignment horizontal="justify" vertical="center"/>
    </xf>
    <xf numFmtId="0" fontId="29" fillId="0" borderId="0" xfId="0" applyFont="1" applyAlignment="1">
      <alignment horizontal="justify" vertical="center"/>
    </xf>
    <xf numFmtId="0" fontId="30" fillId="9" borderId="8" xfId="0" applyFont="1" applyFill="1" applyBorder="1" applyAlignment="1">
      <alignment horizontal="center" vertical="center" wrapText="1"/>
    </xf>
    <xf numFmtId="0" fontId="30" fillId="9" borderId="6" xfId="0" applyFont="1" applyFill="1" applyBorder="1" applyAlignment="1">
      <alignment horizontal="center" vertical="center" wrapText="1"/>
    </xf>
    <xf numFmtId="16" fontId="30" fillId="9" borderId="6" xfId="0" applyNumberFormat="1" applyFont="1" applyFill="1" applyBorder="1" applyAlignment="1">
      <alignment horizontal="center" vertical="center" wrapText="1"/>
    </xf>
    <xf numFmtId="0" fontId="25" fillId="0" borderId="5" xfId="0" applyFont="1" applyBorder="1" applyAlignment="1">
      <alignment horizontal="justify" vertical="center" wrapText="1"/>
    </xf>
    <xf numFmtId="4" fontId="25" fillId="0" borderId="6" xfId="0" applyNumberFormat="1" applyFont="1" applyBorder="1" applyAlignment="1">
      <alignment horizontal="right" vertical="center" wrapText="1"/>
    </xf>
    <xf numFmtId="10" fontId="25" fillId="0" borderId="6" xfId="0" applyNumberFormat="1" applyFont="1" applyBorder="1" applyAlignment="1">
      <alignment horizontal="right" vertical="center" wrapText="1"/>
    </xf>
    <xf numFmtId="0" fontId="25" fillId="0" borderId="5" xfId="0" applyFont="1" applyBorder="1" applyAlignment="1">
      <alignment vertical="center" wrapText="1"/>
    </xf>
    <xf numFmtId="4" fontId="25" fillId="0" borderId="6" xfId="0" applyNumberFormat="1" applyFont="1" applyBorder="1" applyAlignment="1">
      <alignment vertical="center" wrapText="1"/>
    </xf>
    <xf numFmtId="0" fontId="25" fillId="0" borderId="6" xfId="0" applyFont="1" applyBorder="1" applyAlignment="1">
      <alignment horizontal="right" vertical="center" wrapText="1"/>
    </xf>
    <xf numFmtId="0" fontId="30" fillId="10" borderId="5" xfId="0" applyFont="1" applyFill="1" applyBorder="1" applyAlignment="1">
      <alignment horizontal="justify" vertical="center" wrapText="1"/>
    </xf>
    <xf numFmtId="4" fontId="30" fillId="10" borderId="6" xfId="0" applyNumberFormat="1" applyFont="1" applyFill="1" applyBorder="1" applyAlignment="1">
      <alignment vertical="center" wrapText="1"/>
    </xf>
    <xf numFmtId="4" fontId="30" fillId="10" borderId="6" xfId="0" applyNumberFormat="1" applyFont="1" applyFill="1" applyBorder="1" applyAlignment="1">
      <alignment horizontal="right" vertical="center" wrapText="1"/>
    </xf>
    <xf numFmtId="0" fontId="33" fillId="0" borderId="0" xfId="0" applyFont="1" applyAlignment="1">
      <alignment horizontal="justify" vertical="center"/>
    </xf>
    <xf numFmtId="0" fontId="24" fillId="0" borderId="0" xfId="0" applyFont="1" applyAlignment="1">
      <alignment horizontal="justify" vertical="center"/>
    </xf>
    <xf numFmtId="0" fontId="22" fillId="9" borderId="7" xfId="0" applyFont="1" applyFill="1" applyBorder="1" applyAlignment="1">
      <alignment horizontal="center" vertical="center" wrapText="1"/>
    </xf>
    <xf numFmtId="0" fontId="34" fillId="9" borderId="9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30" fillId="9" borderId="10" xfId="0" applyFont="1" applyFill="1" applyBorder="1" applyAlignment="1">
      <alignment horizontal="center" vertical="center" wrapText="1"/>
    </xf>
    <xf numFmtId="0" fontId="0" fillId="9" borderId="6" xfId="0" applyFill="1" applyBorder="1" applyAlignment="1">
      <alignment vertical="center" wrapText="1"/>
    </xf>
    <xf numFmtId="16" fontId="30" fillId="9" borderId="10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horizontal="justify" vertical="center"/>
    </xf>
    <xf numFmtId="10" fontId="25" fillId="0" borderId="6" xfId="0" applyNumberFormat="1" applyFont="1" applyBorder="1" applyAlignment="1">
      <alignment vertical="center" wrapText="1"/>
    </xf>
    <xf numFmtId="0" fontId="5" fillId="0" borderId="0" xfId="0" applyFont="1" applyAlignment="1">
      <alignment wrapText="1"/>
    </xf>
    <xf numFmtId="4" fontId="5" fillId="0" borderId="0" xfId="0" applyNumberFormat="1" applyFont="1"/>
    <xf numFmtId="0" fontId="19" fillId="5" borderId="0" xfId="0" applyFont="1" applyFill="1" applyAlignment="1">
      <alignment vertical="center" wrapText="1"/>
    </xf>
    <xf numFmtId="0" fontId="17" fillId="5" borderId="0" xfId="0" applyFont="1" applyFill="1" applyAlignment="1">
      <alignment vertical="center" wrapText="1"/>
    </xf>
    <xf numFmtId="4" fontId="17" fillId="5" borderId="0" xfId="0" applyNumberFormat="1" applyFont="1" applyFill="1" applyAlignment="1">
      <alignment horizontal="right" vertical="center" wrapText="1"/>
    </xf>
    <xf numFmtId="4" fontId="17" fillId="5" borderId="0" xfId="0" applyNumberFormat="1" applyFont="1" applyFill="1" applyAlignment="1">
      <alignment vertical="center" wrapText="1"/>
    </xf>
    <xf numFmtId="4" fontId="20" fillId="2" borderId="6" xfId="0" applyNumberFormat="1" applyFont="1" applyFill="1" applyBorder="1" applyAlignment="1">
      <alignment horizontal="right" vertical="center" wrapText="1"/>
    </xf>
    <xf numFmtId="4" fontId="23" fillId="0" borderId="0" xfId="0" applyNumberFormat="1" applyFont="1" applyAlignment="1">
      <alignment vertical="center"/>
    </xf>
    <xf numFmtId="1" fontId="20" fillId="6" borderId="6" xfId="0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horizontal="justify" vertical="center"/>
    </xf>
    <xf numFmtId="0" fontId="35" fillId="0" borderId="0" xfId="0" applyFont="1" applyAlignment="1">
      <alignment horizontal="justify" vertical="center"/>
    </xf>
    <xf numFmtId="0" fontId="36" fillId="0" borderId="0" xfId="0" applyFont="1"/>
    <xf numFmtId="4" fontId="36" fillId="0" borderId="0" xfId="0" applyNumberFormat="1" applyFont="1"/>
    <xf numFmtId="0" fontId="35" fillId="0" borderId="0" xfId="0" applyFont="1" applyAlignment="1">
      <alignment horizontal="left" vertical="center" wrapText="1"/>
    </xf>
    <xf numFmtId="0" fontId="37" fillId="0" borderId="0" xfId="0" applyFont="1" applyAlignment="1">
      <alignment horizontal="justify" vertical="center"/>
    </xf>
    <xf numFmtId="0" fontId="38" fillId="0" borderId="0" xfId="0" applyFont="1"/>
    <xf numFmtId="4" fontId="38" fillId="0" borderId="0" xfId="0" applyNumberFormat="1" applyFont="1"/>
    <xf numFmtId="4" fontId="18" fillId="5" borderId="6" xfId="0" applyNumberFormat="1" applyFont="1" applyFill="1" applyBorder="1" applyAlignment="1">
      <alignment horizontal="right" vertical="center" wrapText="1"/>
    </xf>
    <xf numFmtId="0" fontId="0" fillId="2" borderId="0" xfId="0" applyFill="1"/>
    <xf numFmtId="4" fontId="21" fillId="2" borderId="6" xfId="0" applyNumberFormat="1" applyFont="1" applyFill="1" applyBorder="1" applyAlignment="1">
      <alignment horizontal="right" vertical="center" wrapText="1"/>
    </xf>
    <xf numFmtId="0" fontId="25" fillId="0" borderId="5" xfId="0" applyFont="1" applyBorder="1" applyAlignment="1">
      <alignment horizontal="left" vertical="center" wrapText="1"/>
    </xf>
    <xf numFmtId="4" fontId="4" fillId="2" borderId="6" xfId="0" applyNumberFormat="1" applyFont="1" applyFill="1" applyBorder="1" applyAlignment="1">
      <alignment horizontal="right" vertical="center" wrapText="1"/>
    </xf>
    <xf numFmtId="4" fontId="20" fillId="6" borderId="6" xfId="0" applyNumberFormat="1" applyFont="1" applyFill="1" applyBorder="1" applyAlignment="1">
      <alignment horizontal="right" vertical="center" wrapText="1"/>
    </xf>
    <xf numFmtId="4" fontId="4" fillId="5" borderId="6" xfId="0" applyNumberFormat="1" applyFont="1" applyFill="1" applyBorder="1" applyAlignment="1">
      <alignment horizontal="right" vertical="center" wrapText="1"/>
    </xf>
    <xf numFmtId="4" fontId="5" fillId="3" borderId="6" xfId="0" applyNumberFormat="1" applyFont="1" applyFill="1" applyBorder="1" applyAlignment="1">
      <alignment horizontal="right" vertical="center" wrapText="1"/>
    </xf>
    <xf numFmtId="4" fontId="40" fillId="0" borderId="1" xfId="0" applyNumberFormat="1" applyFont="1" applyBorder="1"/>
    <xf numFmtId="2" fontId="0" fillId="0" borderId="2" xfId="0" applyNumberFormat="1" applyBorder="1" applyAlignment="1">
      <alignment wrapText="1"/>
    </xf>
    <xf numFmtId="49" fontId="0" fillId="0" borderId="0" xfId="0" applyNumberFormat="1"/>
    <xf numFmtId="0" fontId="41" fillId="0" borderId="0" xfId="0" applyFont="1" applyAlignment="1">
      <alignment horizontal="justify" vertical="center"/>
    </xf>
    <xf numFmtId="49" fontId="42" fillId="0" borderId="0" xfId="0" applyNumberFormat="1" applyFont="1" applyAlignment="1">
      <alignment horizontal="left" vertical="center"/>
    </xf>
    <xf numFmtId="0" fontId="41" fillId="0" borderId="2" xfId="0" applyFont="1" applyBorder="1" applyAlignment="1">
      <alignment wrapText="1"/>
    </xf>
    <xf numFmtId="0" fontId="42" fillId="0" borderId="2" xfId="0" applyFont="1" applyBorder="1" applyAlignment="1">
      <alignment wrapText="1"/>
    </xf>
    <xf numFmtId="4" fontId="42" fillId="0" borderId="0" xfId="0" applyNumberFormat="1" applyFont="1"/>
    <xf numFmtId="0" fontId="42" fillId="0" borderId="0" xfId="0" applyFont="1"/>
    <xf numFmtId="4" fontId="2" fillId="5" borderId="6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Border="1" applyAlignment="1">
      <alignment horizontal="right" vertical="center" wrapText="1"/>
    </xf>
    <xf numFmtId="0" fontId="21" fillId="2" borderId="6" xfId="0" applyFont="1" applyFill="1" applyBorder="1" applyAlignment="1">
      <alignment vertical="center" wrapText="1"/>
    </xf>
    <xf numFmtId="4" fontId="44" fillId="0" borderId="1" xfId="0" applyNumberFormat="1" applyFont="1" applyBorder="1"/>
    <xf numFmtId="4" fontId="18" fillId="2" borderId="6" xfId="0" applyNumberFormat="1" applyFont="1" applyFill="1" applyBorder="1" applyAlignment="1">
      <alignment horizontal="right" vertical="center" wrapText="1"/>
    </xf>
    <xf numFmtId="0" fontId="18" fillId="5" borderId="5" xfId="0" applyFont="1" applyFill="1" applyBorder="1" applyAlignment="1">
      <alignment horizontal="left" vertical="center" wrapText="1"/>
    </xf>
    <xf numFmtId="0" fontId="18" fillId="5" borderId="6" xfId="0" applyFont="1" applyFill="1" applyBorder="1" applyAlignment="1">
      <alignment vertical="center" wrapText="1"/>
    </xf>
    <xf numFmtId="4" fontId="0" fillId="5" borderId="0" xfId="0" applyNumberFormat="1" applyFill="1"/>
    <xf numFmtId="0" fontId="0" fillId="5" borderId="0" xfId="0" applyFill="1"/>
    <xf numFmtId="4" fontId="1" fillId="0" borderId="6" xfId="0" applyNumberFormat="1" applyFont="1" applyBorder="1" applyAlignment="1">
      <alignment horizontal="right" vertical="center" wrapText="1"/>
    </xf>
    <xf numFmtId="0" fontId="42" fillId="0" borderId="0" xfId="0" applyFont="1" applyAlignment="1">
      <alignment horizontal="left" vertical="center" wrapText="1"/>
    </xf>
    <xf numFmtId="4" fontId="42" fillId="0" borderId="0" xfId="0" applyNumberFormat="1" applyFont="1" applyAlignment="1">
      <alignment horizontal="center"/>
    </xf>
    <xf numFmtId="0" fontId="40" fillId="0" borderId="2" xfId="0" applyFont="1" applyBorder="1" applyAlignment="1">
      <alignment horizontal="center" wrapText="1"/>
    </xf>
    <xf numFmtId="0" fontId="40" fillId="0" borderId="11" xfId="0" applyFont="1" applyBorder="1" applyAlignment="1">
      <alignment horizontal="center" wrapText="1"/>
    </xf>
    <xf numFmtId="0" fontId="40" fillId="0" borderId="12" xfId="0" applyFont="1" applyBorder="1" applyAlignment="1">
      <alignment horizontal="center" wrapText="1"/>
    </xf>
    <xf numFmtId="0" fontId="40" fillId="0" borderId="2" xfId="0" applyFont="1" applyBorder="1" applyAlignment="1">
      <alignment horizontal="center"/>
    </xf>
    <xf numFmtId="0" fontId="40" fillId="0" borderId="11" xfId="0" applyFont="1" applyBorder="1" applyAlignment="1">
      <alignment horizontal="center"/>
    </xf>
    <xf numFmtId="0" fontId="40" fillId="0" borderId="12" xfId="0" applyFont="1" applyBorder="1" applyAlignment="1">
      <alignment horizontal="center"/>
    </xf>
    <xf numFmtId="0" fontId="42" fillId="5" borderId="0" xfId="0" applyFont="1" applyFill="1" applyAlignment="1">
      <alignment horizontal="left" vertical="center" wrapText="1"/>
    </xf>
    <xf numFmtId="49" fontId="42" fillId="0" borderId="0" xfId="0" applyNumberFormat="1" applyFont="1" applyAlignment="1">
      <alignment horizontal="left" vertical="center"/>
    </xf>
    <xf numFmtId="49" fontId="31" fillId="0" borderId="0" xfId="0" applyNumberFormat="1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2" fontId="31" fillId="0" borderId="0" xfId="0" applyNumberFormat="1" applyFont="1" applyAlignment="1">
      <alignment horizontal="left" vertical="center" wrapText="1"/>
    </xf>
    <xf numFmtId="0" fontId="42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  <xf numFmtId="49" fontId="43" fillId="5" borderId="0" xfId="0" applyNumberFormat="1" applyFont="1" applyFill="1" applyAlignment="1">
      <alignment horizontal="left" vertical="center" wrapText="1"/>
    </xf>
    <xf numFmtId="49" fontId="47" fillId="5" borderId="0" xfId="0" applyNumberFormat="1" applyFont="1" applyFill="1" applyAlignment="1">
      <alignment horizontal="left" vertical="center" wrapText="1"/>
    </xf>
    <xf numFmtId="49" fontId="31" fillId="0" borderId="0" xfId="0" applyNumberFormat="1" applyFont="1" applyAlignment="1">
      <alignment horizontal="left" vertical="center" wrapText="1"/>
    </xf>
    <xf numFmtId="0" fontId="26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26" fillId="0" borderId="0" xfId="0" applyFont="1" applyAlignment="1">
      <alignment horizontal="left" vertical="center"/>
    </xf>
    <xf numFmtId="0" fontId="20" fillId="2" borderId="7" xfId="0" applyFont="1" applyFill="1" applyBorder="1" applyAlignment="1">
      <alignment horizontal="left" vertical="center" wrapText="1"/>
    </xf>
    <xf numFmtId="0" fontId="20" fillId="2" borderId="5" xfId="0" applyFont="1" applyFill="1" applyBorder="1" applyAlignment="1">
      <alignment horizontal="left" vertical="center" wrapText="1"/>
    </xf>
    <xf numFmtId="0" fontId="20" fillId="2" borderId="7" xfId="0" applyFont="1" applyFill="1" applyBorder="1" applyAlignment="1">
      <alignment vertical="center" wrapText="1"/>
    </xf>
    <xf numFmtId="0" fontId="20" fillId="2" borderId="5" xfId="0" applyFont="1" applyFill="1" applyBorder="1" applyAlignment="1">
      <alignment vertical="center" wrapText="1"/>
    </xf>
    <xf numFmtId="4" fontId="20" fillId="2" borderId="7" xfId="0" applyNumberFormat="1" applyFont="1" applyFill="1" applyBorder="1" applyAlignment="1">
      <alignment horizontal="right" vertical="center" wrapText="1"/>
    </xf>
    <xf numFmtId="4" fontId="20" fillId="2" borderId="5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4" fontId="5" fillId="2" borderId="7" xfId="0" applyNumberFormat="1" applyFont="1" applyFill="1" applyBorder="1" applyAlignment="1">
      <alignment horizontal="right" vertical="center" wrapText="1"/>
    </xf>
    <xf numFmtId="4" fontId="5" fillId="2" borderId="5" xfId="0" applyNumberFormat="1" applyFont="1" applyFill="1" applyBorder="1" applyAlignment="1">
      <alignment horizontal="right" vertical="center" wrapText="1"/>
    </xf>
    <xf numFmtId="0" fontId="31" fillId="9" borderId="7" xfId="0" applyFont="1" applyFill="1" applyBorder="1" applyAlignment="1">
      <alignment horizontal="left" vertical="center" wrapText="1" indent="5"/>
    </xf>
    <xf numFmtId="0" fontId="31" fillId="9" borderId="5" xfId="0" applyFont="1" applyFill="1" applyBorder="1" applyAlignment="1">
      <alignment horizontal="left" vertical="center" wrapText="1" indent="5"/>
    </xf>
    <xf numFmtId="0" fontId="23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16" fontId="30" fillId="9" borderId="7" xfId="0" applyNumberFormat="1" applyFont="1" applyFill="1" applyBorder="1" applyAlignment="1">
      <alignment horizontal="center" vertical="center" wrapText="1"/>
    </xf>
    <xf numFmtId="16" fontId="30" fillId="9" borderId="5" xfId="0" applyNumberFormat="1" applyFont="1" applyFill="1" applyBorder="1" applyAlignment="1">
      <alignment horizontal="center" vertical="center" wrapText="1"/>
    </xf>
    <xf numFmtId="0" fontId="31" fillId="9" borderId="7" xfId="0" applyFont="1" applyFill="1" applyBorder="1" applyAlignment="1">
      <alignment horizontal="center" vertical="center" wrapText="1"/>
    </xf>
    <xf numFmtId="0" fontId="31" fillId="9" borderId="5" xfId="0" applyFont="1" applyFill="1" applyBorder="1" applyAlignment="1">
      <alignment horizontal="center" vertical="center" wrapText="1"/>
    </xf>
    <xf numFmtId="0" fontId="4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43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 wrapText="1"/>
    </xf>
    <xf numFmtId="0" fontId="30" fillId="9" borderId="7" xfId="0" applyFont="1" applyFill="1" applyBorder="1" applyAlignment="1">
      <alignment horizontal="justify" vertical="center" wrapText="1"/>
    </xf>
    <xf numFmtId="0" fontId="30" fillId="9" borderId="5" xfId="0" applyFont="1" applyFill="1" applyBorder="1" applyAlignment="1">
      <alignment horizontal="justify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07"/>
  <sheetViews>
    <sheetView tabSelected="1" workbookViewId="0">
      <selection activeCell="O97" sqref="O97"/>
    </sheetView>
  </sheetViews>
  <sheetFormatPr defaultRowHeight="15" x14ac:dyDescent="0.25"/>
  <cols>
    <col min="1" max="1" width="53.140625" customWidth="1"/>
    <col min="2" max="2" width="17.5703125" style="4" customWidth="1"/>
    <col min="3" max="3" width="16.28515625" style="4" customWidth="1"/>
    <col min="4" max="4" width="15.28515625" style="4" bestFit="1" customWidth="1"/>
    <col min="5" max="5" width="13.140625" style="4" bestFit="1" customWidth="1"/>
    <col min="6" max="6" width="11.28515625" style="4" bestFit="1" customWidth="1"/>
    <col min="7" max="7" width="9.42578125" style="4" customWidth="1"/>
    <col min="8" max="8" width="10.140625" bestFit="1" customWidth="1"/>
  </cols>
  <sheetData>
    <row r="1" spans="1:7" x14ac:dyDescent="0.25">
      <c r="A1" t="s">
        <v>0</v>
      </c>
    </row>
    <row r="2" spans="1:7" x14ac:dyDescent="0.25">
      <c r="A2" t="s">
        <v>1</v>
      </c>
    </row>
    <row r="3" spans="1:7" x14ac:dyDescent="0.25">
      <c r="A3" t="s">
        <v>2</v>
      </c>
    </row>
    <row r="4" spans="1:7" x14ac:dyDescent="0.25">
      <c r="A4" t="s">
        <v>206</v>
      </c>
    </row>
    <row r="5" spans="1:7" x14ac:dyDescent="0.25">
      <c r="A5" t="s">
        <v>207</v>
      </c>
    </row>
    <row r="6" spans="1:7" x14ac:dyDescent="0.25">
      <c r="A6" t="s">
        <v>217</v>
      </c>
    </row>
    <row r="8" spans="1:7" x14ac:dyDescent="0.25">
      <c r="A8" s="190" t="s">
        <v>224</v>
      </c>
      <c r="B8" s="190"/>
      <c r="C8" s="190"/>
      <c r="D8" s="190"/>
      <c r="E8" s="190"/>
      <c r="F8" s="190"/>
      <c r="G8" s="190"/>
    </row>
    <row r="10" spans="1:7" x14ac:dyDescent="0.25">
      <c r="A10" s="198" t="s">
        <v>3</v>
      </c>
      <c r="B10" s="198"/>
      <c r="C10" s="198"/>
      <c r="D10" s="198"/>
      <c r="E10" s="198"/>
      <c r="F10" s="198"/>
      <c r="G10" s="198"/>
    </row>
    <row r="12" spans="1:7" x14ac:dyDescent="0.25">
      <c r="A12" s="190" t="s">
        <v>4</v>
      </c>
      <c r="B12" s="190"/>
      <c r="C12" s="190"/>
      <c r="D12" s="190"/>
      <c r="E12" s="190"/>
      <c r="F12" s="190"/>
      <c r="G12" s="190"/>
    </row>
    <row r="13" spans="1:7" x14ac:dyDescent="0.25">
      <c r="A13" t="s">
        <v>275</v>
      </c>
      <c r="B13"/>
      <c r="D13"/>
    </row>
    <row r="15" spans="1:7" x14ac:dyDescent="0.25">
      <c r="A15" s="1" t="s">
        <v>5</v>
      </c>
      <c r="B15" s="5" t="s">
        <v>214</v>
      </c>
      <c r="C15" s="5" t="s">
        <v>211</v>
      </c>
      <c r="D15" s="5" t="s">
        <v>225</v>
      </c>
    </row>
    <row r="16" spans="1:7" x14ac:dyDescent="0.25">
      <c r="A16" s="2" t="s">
        <v>6</v>
      </c>
      <c r="B16" s="6">
        <v>886794.86</v>
      </c>
      <c r="C16" s="6">
        <v>1618514.83</v>
      </c>
      <c r="D16" s="6">
        <v>484592.37</v>
      </c>
    </row>
    <row r="17" spans="1:4" x14ac:dyDescent="0.25">
      <c r="A17" s="3" t="s">
        <v>208</v>
      </c>
      <c r="B17" s="6">
        <v>54352.45</v>
      </c>
      <c r="C17" s="6">
        <v>53089.120000000003</v>
      </c>
      <c r="D17" s="6">
        <v>10403.57</v>
      </c>
    </row>
    <row r="18" spans="1:4" x14ac:dyDescent="0.25">
      <c r="A18" s="3" t="s">
        <v>235</v>
      </c>
      <c r="B18" s="6">
        <v>6393.17</v>
      </c>
      <c r="C18" s="6"/>
      <c r="D18" s="6"/>
    </row>
    <row r="19" spans="1:4" x14ac:dyDescent="0.25">
      <c r="A19" s="1" t="s">
        <v>7</v>
      </c>
      <c r="B19" s="7">
        <f>B16+B17+B18</f>
        <v>947540.47999999998</v>
      </c>
      <c r="C19" s="7">
        <f>SUM(C16:C17)</f>
        <v>1671603.9500000002</v>
      </c>
      <c r="D19" s="7">
        <f>D16+D17</f>
        <v>494995.94</v>
      </c>
    </row>
    <row r="20" spans="1:4" x14ac:dyDescent="0.25">
      <c r="A20" s="2" t="s">
        <v>8</v>
      </c>
      <c r="B20" s="6">
        <v>846633.76</v>
      </c>
      <c r="C20" s="6">
        <v>1009848.03</v>
      </c>
      <c r="D20" s="6">
        <v>449096.43</v>
      </c>
    </row>
    <row r="21" spans="1:4" x14ac:dyDescent="0.25">
      <c r="A21" s="2" t="s">
        <v>9</v>
      </c>
      <c r="B21" s="6">
        <v>67481.070000000007</v>
      </c>
      <c r="C21" s="6">
        <v>661755.92000000004</v>
      </c>
      <c r="D21" s="6">
        <v>6412.38</v>
      </c>
    </row>
    <row r="22" spans="1:4" x14ac:dyDescent="0.25">
      <c r="A22" s="1" t="s">
        <v>10</v>
      </c>
      <c r="B22" s="7">
        <f>B20+B21</f>
        <v>914114.83000000007</v>
      </c>
      <c r="C22" s="7">
        <f>SUM(C20:C21)</f>
        <v>1671603.9500000002</v>
      </c>
      <c r="D22" s="7">
        <f>SUM(D20:D21)</f>
        <v>455508.81</v>
      </c>
    </row>
    <row r="23" spans="1:4" x14ac:dyDescent="0.25">
      <c r="A23" s="1" t="s">
        <v>11</v>
      </c>
      <c r="B23" s="7">
        <f>B19-B22</f>
        <v>33425.649999999907</v>
      </c>
      <c r="C23" s="7">
        <f>C19-C22</f>
        <v>0</v>
      </c>
      <c r="D23" s="7">
        <f>D19-D22</f>
        <v>39487.130000000005</v>
      </c>
    </row>
    <row r="24" spans="1:4" ht="13.5" customHeight="1" x14ac:dyDescent="0.25">
      <c r="A24" s="172" t="s">
        <v>12</v>
      </c>
      <c r="B24" s="173"/>
      <c r="C24" s="173"/>
      <c r="D24" s="174"/>
    </row>
    <row r="25" spans="1:4" ht="30" customHeight="1" x14ac:dyDescent="0.25">
      <c r="A25" s="157" t="s">
        <v>13</v>
      </c>
      <c r="B25" s="6"/>
      <c r="C25" s="6"/>
      <c r="D25" s="6">
        <v>-205661.42</v>
      </c>
    </row>
    <row r="26" spans="1:4" x14ac:dyDescent="0.25">
      <c r="A26" s="157" t="s">
        <v>14</v>
      </c>
      <c r="B26" s="6"/>
      <c r="C26" s="6"/>
      <c r="D26" s="6"/>
    </row>
    <row r="27" spans="1:4" x14ac:dyDescent="0.25">
      <c r="A27" s="175" t="s">
        <v>15</v>
      </c>
      <c r="B27" s="176"/>
      <c r="C27" s="176"/>
      <c r="D27" s="177"/>
    </row>
    <row r="28" spans="1:4" x14ac:dyDescent="0.25">
      <c r="A28" s="152" t="s">
        <v>209</v>
      </c>
      <c r="B28" s="6">
        <v>0</v>
      </c>
      <c r="C28" s="6">
        <v>0</v>
      </c>
      <c r="D28" s="6">
        <v>0</v>
      </c>
    </row>
    <row r="29" spans="1:4" x14ac:dyDescent="0.25">
      <c r="A29" s="3" t="s">
        <v>210</v>
      </c>
      <c r="B29" s="6">
        <v>0</v>
      </c>
      <c r="C29" s="6">
        <v>0</v>
      </c>
      <c r="D29" s="6">
        <v>0</v>
      </c>
    </row>
    <row r="30" spans="1:4" x14ac:dyDescent="0.25">
      <c r="A30" s="175" t="s">
        <v>16</v>
      </c>
      <c r="B30" s="176"/>
      <c r="C30" s="176"/>
      <c r="D30" s="177"/>
    </row>
    <row r="31" spans="1:4" ht="45" customHeight="1" x14ac:dyDescent="0.25">
      <c r="A31" s="156" t="s">
        <v>17</v>
      </c>
      <c r="B31" s="151"/>
      <c r="C31" s="151"/>
      <c r="D31" s="163"/>
    </row>
    <row r="32" spans="1:4" x14ac:dyDescent="0.25">
      <c r="A32" s="126"/>
      <c r="B32" s="127"/>
      <c r="C32" s="127"/>
      <c r="D32" s="127"/>
    </row>
    <row r="33" spans="1:7" x14ac:dyDescent="0.25">
      <c r="A33" s="211"/>
      <c r="B33" s="211"/>
      <c r="C33" s="211"/>
      <c r="D33" s="211"/>
      <c r="E33" s="211"/>
      <c r="F33" s="211"/>
      <c r="G33" s="211"/>
    </row>
    <row r="34" spans="1:7" ht="15.75" thickBot="1" x14ac:dyDescent="0.3">
      <c r="A34" s="62" t="s">
        <v>18</v>
      </c>
      <c r="B34" s="63"/>
      <c r="C34" s="64"/>
      <c r="D34" s="64"/>
      <c r="E34" s="64"/>
      <c r="F34" s="64"/>
      <c r="G34" s="64"/>
    </row>
    <row r="35" spans="1:7" ht="30.75" thickBot="1" x14ac:dyDescent="0.3">
      <c r="A35" s="53" t="s">
        <v>19</v>
      </c>
      <c r="B35" s="54" t="s">
        <v>20</v>
      </c>
      <c r="C35" s="55" t="s">
        <v>215</v>
      </c>
      <c r="D35" s="55" t="s">
        <v>226</v>
      </c>
      <c r="E35" s="55" t="s">
        <v>227</v>
      </c>
      <c r="F35" s="55" t="s">
        <v>203</v>
      </c>
      <c r="G35" s="55" t="s">
        <v>204</v>
      </c>
    </row>
    <row r="36" spans="1:7" ht="15.75" thickBot="1" x14ac:dyDescent="0.3">
      <c r="A36" s="56">
        <v>1</v>
      </c>
      <c r="B36" s="57">
        <v>2</v>
      </c>
      <c r="C36" s="96">
        <v>3</v>
      </c>
      <c r="D36" s="61">
        <v>4</v>
      </c>
      <c r="E36" s="61">
        <v>5</v>
      </c>
      <c r="F36" s="61">
        <v>6</v>
      </c>
      <c r="G36" s="61">
        <v>7</v>
      </c>
    </row>
    <row r="37" spans="1:7" ht="30.75" thickBot="1" x14ac:dyDescent="0.3">
      <c r="A37" s="47">
        <v>6</v>
      </c>
      <c r="B37" s="48" t="s">
        <v>26</v>
      </c>
      <c r="C37" s="49">
        <f>C38+C50+C62+C71+C84</f>
        <v>886764.86</v>
      </c>
      <c r="D37" s="49">
        <f>D38+D50+D62+D71+D84</f>
        <v>1618514.7400000002</v>
      </c>
      <c r="E37" s="49">
        <f>E38+E50+E62+E71+E84</f>
        <v>484592.37000000005</v>
      </c>
      <c r="F37" s="49">
        <f>E37/C37*100</f>
        <v>54.647222940250487</v>
      </c>
      <c r="G37" s="49">
        <f>E37/D37*100</f>
        <v>29.940559577480276</v>
      </c>
    </row>
    <row r="38" spans="1:7" ht="15.75" thickBot="1" x14ac:dyDescent="0.3">
      <c r="A38" s="44">
        <v>61</v>
      </c>
      <c r="B38" s="45" t="s">
        <v>27</v>
      </c>
      <c r="C38" s="46">
        <f>SUM(C39+C44+C47)</f>
        <v>198813.98000000004</v>
      </c>
      <c r="D38" s="46">
        <f>SUM(D39+D44+D47)</f>
        <v>333890.76</v>
      </c>
      <c r="E38" s="46">
        <f>E39+E44+E47</f>
        <v>138965.04</v>
      </c>
      <c r="F38" s="46">
        <f t="shared" ref="F38:F97" si="0">E38/C38*100</f>
        <v>69.897016296338904</v>
      </c>
      <c r="G38" s="46">
        <f t="shared" ref="G38:G97" si="1">E38/D38*100</f>
        <v>41.619911853805121</v>
      </c>
    </row>
    <row r="39" spans="1:7" ht="30.75" thickBot="1" x14ac:dyDescent="0.3">
      <c r="A39" s="41">
        <v>611</v>
      </c>
      <c r="B39" s="42" t="s">
        <v>28</v>
      </c>
      <c r="C39" s="164">
        <f>C40+C41+C42+C43</f>
        <v>167095.39000000001</v>
      </c>
      <c r="D39" s="43">
        <f>D40</f>
        <v>275957.26</v>
      </c>
      <c r="E39" s="43">
        <v>121876.15</v>
      </c>
      <c r="F39" s="43">
        <f t="shared" si="0"/>
        <v>72.938068488903241</v>
      </c>
      <c r="G39" s="43">
        <f t="shared" si="1"/>
        <v>44.164864515613758</v>
      </c>
    </row>
    <row r="40" spans="1:7" ht="60.75" thickBot="1" x14ac:dyDescent="0.3">
      <c r="A40" s="38">
        <v>6111</v>
      </c>
      <c r="B40" s="39" t="s">
        <v>29</v>
      </c>
      <c r="C40" s="40">
        <v>138097.13</v>
      </c>
      <c r="D40" s="37">
        <v>275957.26</v>
      </c>
      <c r="E40" s="143">
        <v>121876.15</v>
      </c>
      <c r="F40" s="52">
        <f t="shared" si="0"/>
        <v>88.253934024552123</v>
      </c>
      <c r="G40" s="52">
        <f t="shared" si="1"/>
        <v>44.164864515613758</v>
      </c>
    </row>
    <row r="41" spans="1:7" ht="30.75" thickBot="1" x14ac:dyDescent="0.3">
      <c r="A41" s="38">
        <v>6112</v>
      </c>
      <c r="B41" s="39" t="s">
        <v>231</v>
      </c>
      <c r="C41" s="40">
        <v>27759.3</v>
      </c>
      <c r="D41" s="37">
        <v>0</v>
      </c>
      <c r="E41" s="143">
        <v>0</v>
      </c>
      <c r="F41" s="52">
        <v>0</v>
      </c>
      <c r="G41" s="52">
        <v>0</v>
      </c>
    </row>
    <row r="42" spans="1:7" ht="45.75" thickBot="1" x14ac:dyDescent="0.3">
      <c r="A42" s="38">
        <v>6115</v>
      </c>
      <c r="B42" s="39" t="s">
        <v>233</v>
      </c>
      <c r="C42" s="40">
        <v>4.29</v>
      </c>
      <c r="D42" s="37">
        <v>0</v>
      </c>
      <c r="E42" s="143">
        <v>0</v>
      </c>
      <c r="F42" s="52">
        <v>0</v>
      </c>
      <c r="G42" s="52">
        <v>0</v>
      </c>
    </row>
    <row r="43" spans="1:7" ht="30.75" thickBot="1" x14ac:dyDescent="0.3">
      <c r="A43" s="38">
        <v>6117</v>
      </c>
      <c r="B43" s="39" t="s">
        <v>234</v>
      </c>
      <c r="C43" s="40">
        <v>1234.67</v>
      </c>
      <c r="D43" s="37">
        <v>0</v>
      </c>
      <c r="E43" s="143">
        <v>0</v>
      </c>
      <c r="F43" s="52">
        <v>0</v>
      </c>
      <c r="G43" s="52">
        <v>0</v>
      </c>
    </row>
    <row r="44" spans="1:7" ht="15.75" thickBot="1" x14ac:dyDescent="0.3">
      <c r="A44" s="41">
        <v>613</v>
      </c>
      <c r="B44" s="42" t="s">
        <v>30</v>
      </c>
      <c r="C44" s="43">
        <f>SUM(C45+C46)</f>
        <v>31002.2</v>
      </c>
      <c r="D44" s="43">
        <f t="shared" ref="D44:E44" si="2">SUM(D45+D46)</f>
        <v>55544.49</v>
      </c>
      <c r="E44" s="43">
        <f t="shared" si="2"/>
        <v>16977.48</v>
      </c>
      <c r="F44" s="43">
        <f t="shared" si="0"/>
        <v>54.762178168000972</v>
      </c>
      <c r="G44" s="43">
        <f t="shared" si="1"/>
        <v>30.565552046656652</v>
      </c>
    </row>
    <row r="45" spans="1:7" ht="45.75" thickBot="1" x14ac:dyDescent="0.3">
      <c r="A45" s="38">
        <v>6131</v>
      </c>
      <c r="B45" s="39" t="s">
        <v>72</v>
      </c>
      <c r="C45" s="40">
        <v>0</v>
      </c>
      <c r="D45" s="40">
        <v>66.36</v>
      </c>
      <c r="E45" s="143">
        <v>0</v>
      </c>
      <c r="F45" s="143">
        <v>0</v>
      </c>
      <c r="G45" s="143">
        <f t="shared" si="1"/>
        <v>0</v>
      </c>
    </row>
    <row r="46" spans="1:7" ht="30.75" thickBot="1" x14ac:dyDescent="0.3">
      <c r="A46" s="38">
        <v>6134</v>
      </c>
      <c r="B46" s="39" t="s">
        <v>73</v>
      </c>
      <c r="C46" s="40">
        <v>31002.2</v>
      </c>
      <c r="D46" s="37">
        <v>55478.13</v>
      </c>
      <c r="E46" s="143">
        <v>16977.48</v>
      </c>
      <c r="F46" s="143">
        <f t="shared" si="0"/>
        <v>54.762178168000972</v>
      </c>
      <c r="G46" s="143">
        <f t="shared" si="1"/>
        <v>30.602112940720964</v>
      </c>
    </row>
    <row r="47" spans="1:7" ht="30.75" thickBot="1" x14ac:dyDescent="0.3">
      <c r="A47" s="41">
        <v>614</v>
      </c>
      <c r="B47" s="42" t="s">
        <v>32</v>
      </c>
      <c r="C47" s="43">
        <f>SUM(C49+C48)</f>
        <v>716.39</v>
      </c>
      <c r="D47" s="43">
        <f t="shared" ref="D47:E47" si="3">SUM(D49+D48)</f>
        <v>2389.0099999999998</v>
      </c>
      <c r="E47" s="43">
        <f t="shared" si="3"/>
        <v>111.41</v>
      </c>
      <c r="F47" s="43">
        <v>0</v>
      </c>
      <c r="G47" s="43">
        <f t="shared" si="1"/>
        <v>4.6634379931436039</v>
      </c>
    </row>
    <row r="48" spans="1:7" ht="15.75" thickBot="1" x14ac:dyDescent="0.3">
      <c r="A48" s="38">
        <v>6142</v>
      </c>
      <c r="B48" s="39" t="s">
        <v>33</v>
      </c>
      <c r="C48" s="40">
        <v>716.39</v>
      </c>
      <c r="D48" s="40">
        <v>1990.84</v>
      </c>
      <c r="E48" s="40">
        <v>111.41</v>
      </c>
      <c r="F48" s="143">
        <v>0</v>
      </c>
      <c r="G48" s="143">
        <f t="shared" si="1"/>
        <v>5.5961302766671359</v>
      </c>
    </row>
    <row r="49" spans="1:7" ht="60.75" thickBot="1" x14ac:dyDescent="0.3">
      <c r="A49" s="38">
        <v>6145</v>
      </c>
      <c r="B49" s="39" t="s">
        <v>34</v>
      </c>
      <c r="C49" s="40">
        <v>0</v>
      </c>
      <c r="D49" s="37">
        <v>398.17</v>
      </c>
      <c r="E49" s="143">
        <v>0</v>
      </c>
      <c r="F49" s="143">
        <v>0</v>
      </c>
      <c r="G49" s="143">
        <f t="shared" si="1"/>
        <v>0</v>
      </c>
    </row>
    <row r="50" spans="1:7" ht="75.75" thickBot="1" x14ac:dyDescent="0.3">
      <c r="A50" s="44">
        <v>63</v>
      </c>
      <c r="B50" s="45" t="s">
        <v>35</v>
      </c>
      <c r="C50" s="46">
        <f>SUM(C51+C54+C57+C59)</f>
        <v>575973.51</v>
      </c>
      <c r="D50" s="46">
        <f t="shared" ref="D50:E50" si="4">SUM(D51+D54+D57+D59)</f>
        <v>1137434.4100000001</v>
      </c>
      <c r="E50" s="46">
        <f t="shared" si="4"/>
        <v>298669.51</v>
      </c>
      <c r="F50" s="46">
        <f t="shared" si="0"/>
        <v>51.854730263549797</v>
      </c>
      <c r="G50" s="46">
        <f t="shared" si="1"/>
        <v>26.258174306507918</v>
      </c>
    </row>
    <row r="51" spans="1:7" ht="60.75" thickBot="1" x14ac:dyDescent="0.3">
      <c r="A51" s="41">
        <v>632</v>
      </c>
      <c r="B51" s="42" t="s">
        <v>78</v>
      </c>
      <c r="C51" s="43">
        <f>SUM(C52:C53)</f>
        <v>0</v>
      </c>
      <c r="D51" s="43">
        <f>D52+D53</f>
        <v>390205.06000000006</v>
      </c>
      <c r="E51" s="43">
        <f>E52+E53</f>
        <v>0</v>
      </c>
      <c r="F51" s="43">
        <v>0</v>
      </c>
      <c r="G51" s="43">
        <f t="shared" si="1"/>
        <v>0</v>
      </c>
    </row>
    <row r="52" spans="1:7" ht="30.75" thickBot="1" x14ac:dyDescent="0.3">
      <c r="A52" s="165">
        <v>6323</v>
      </c>
      <c r="B52" s="166" t="s">
        <v>80</v>
      </c>
      <c r="C52" s="143">
        <v>0</v>
      </c>
      <c r="D52" s="143">
        <v>13272.28</v>
      </c>
      <c r="E52" s="143">
        <v>0</v>
      </c>
      <c r="F52" s="143">
        <v>0</v>
      </c>
      <c r="G52" s="143">
        <f t="shared" si="1"/>
        <v>0</v>
      </c>
    </row>
    <row r="53" spans="1:7" ht="30.75" thickBot="1" x14ac:dyDescent="0.3">
      <c r="A53" s="165">
        <v>6324</v>
      </c>
      <c r="B53" s="166" t="s">
        <v>79</v>
      </c>
      <c r="C53" s="143">
        <v>0</v>
      </c>
      <c r="D53" s="143">
        <v>376932.78</v>
      </c>
      <c r="E53" s="143">
        <v>0</v>
      </c>
      <c r="F53" s="143">
        <v>0</v>
      </c>
      <c r="G53" s="143">
        <f t="shared" si="1"/>
        <v>0</v>
      </c>
    </row>
    <row r="54" spans="1:7" ht="30.75" thickBot="1" x14ac:dyDescent="0.3">
      <c r="A54" s="41">
        <v>633</v>
      </c>
      <c r="B54" s="42" t="s">
        <v>36</v>
      </c>
      <c r="C54" s="43">
        <f>C55+C56</f>
        <v>472226.41000000003</v>
      </c>
      <c r="D54" s="43">
        <f t="shared" ref="D54:E54" si="5">SUM(D55+D56)</f>
        <v>536200.08000000007</v>
      </c>
      <c r="E54" s="43">
        <f t="shared" si="5"/>
        <v>183578.5</v>
      </c>
      <c r="F54" s="43">
        <f t="shared" si="0"/>
        <v>38.875102305269202</v>
      </c>
      <c r="G54" s="43">
        <f t="shared" si="1"/>
        <v>34.236940061627735</v>
      </c>
    </row>
    <row r="55" spans="1:7" ht="30.75" thickBot="1" x14ac:dyDescent="0.3">
      <c r="A55" s="38">
        <v>6331</v>
      </c>
      <c r="B55" s="39" t="s">
        <v>37</v>
      </c>
      <c r="C55" s="40">
        <v>392061.83</v>
      </c>
      <c r="D55" s="37">
        <v>430021.83</v>
      </c>
      <c r="E55" s="40">
        <v>183578.5</v>
      </c>
      <c r="F55" s="52">
        <f t="shared" si="0"/>
        <v>46.823864490965619</v>
      </c>
      <c r="G55" s="52">
        <f t="shared" si="1"/>
        <v>42.690507130765894</v>
      </c>
    </row>
    <row r="56" spans="1:7" ht="30.75" thickBot="1" x14ac:dyDescent="0.3">
      <c r="A56" s="38">
        <v>6332</v>
      </c>
      <c r="B56" s="39" t="s">
        <v>38</v>
      </c>
      <c r="C56" s="40">
        <v>80164.58</v>
      </c>
      <c r="D56" s="37">
        <v>106178.25</v>
      </c>
      <c r="E56" s="40">
        <v>0</v>
      </c>
      <c r="F56" s="52">
        <f t="shared" si="0"/>
        <v>0</v>
      </c>
      <c r="G56" s="52">
        <f t="shared" si="1"/>
        <v>0</v>
      </c>
    </row>
    <row r="57" spans="1:7" ht="45.75" thickBot="1" x14ac:dyDescent="0.3">
      <c r="A57" s="41">
        <v>634</v>
      </c>
      <c r="B57" s="42" t="s">
        <v>39</v>
      </c>
      <c r="C57" s="43">
        <f>C58</f>
        <v>12812.57</v>
      </c>
      <c r="D57" s="43">
        <f>D58</f>
        <v>79633.69</v>
      </c>
      <c r="E57" s="43">
        <f>E58</f>
        <v>10101.959999999999</v>
      </c>
      <c r="F57" s="43">
        <f t="shared" si="0"/>
        <v>78.844135095457034</v>
      </c>
      <c r="G57" s="43">
        <f t="shared" si="1"/>
        <v>12.68553548127683</v>
      </c>
    </row>
    <row r="58" spans="1:7" ht="60.75" thickBot="1" x14ac:dyDescent="0.3">
      <c r="A58" s="38">
        <v>6341</v>
      </c>
      <c r="B58" s="39" t="s">
        <v>40</v>
      </c>
      <c r="C58" s="40">
        <v>12812.57</v>
      </c>
      <c r="D58" s="37">
        <v>79633.69</v>
      </c>
      <c r="E58" s="40">
        <v>10101.959999999999</v>
      </c>
      <c r="F58" s="52">
        <f t="shared" si="0"/>
        <v>78.844135095457034</v>
      </c>
      <c r="G58" s="52">
        <f t="shared" si="1"/>
        <v>12.68553548127683</v>
      </c>
    </row>
    <row r="59" spans="1:7" ht="45.75" thickBot="1" x14ac:dyDescent="0.3">
      <c r="A59" s="41">
        <v>638</v>
      </c>
      <c r="B59" s="42" t="s">
        <v>42</v>
      </c>
      <c r="C59" s="43">
        <f>C60+C61</f>
        <v>90934.53</v>
      </c>
      <c r="D59" s="43">
        <f t="shared" ref="D59:E59" si="6">SUM(D60)</f>
        <v>131395.57999999999</v>
      </c>
      <c r="E59" s="43">
        <f t="shared" si="6"/>
        <v>104989.05</v>
      </c>
      <c r="F59" s="43">
        <v>0</v>
      </c>
      <c r="G59" s="43">
        <f t="shared" si="1"/>
        <v>79.903030223695509</v>
      </c>
    </row>
    <row r="60" spans="1:7" ht="60.75" thickBot="1" x14ac:dyDescent="0.3">
      <c r="A60" s="38">
        <v>6381</v>
      </c>
      <c r="B60" s="39" t="s">
        <v>43</v>
      </c>
      <c r="C60" s="40">
        <v>8233.02</v>
      </c>
      <c r="D60" s="37">
        <v>131395.57999999999</v>
      </c>
      <c r="E60" s="40">
        <v>104989.05</v>
      </c>
      <c r="F60" s="52">
        <v>0</v>
      </c>
      <c r="G60" s="52">
        <f t="shared" si="1"/>
        <v>79.903030223695509</v>
      </c>
    </row>
    <row r="61" spans="1:7" ht="30.75" thickBot="1" x14ac:dyDescent="0.3">
      <c r="A61" s="38">
        <v>6382</v>
      </c>
      <c r="B61" s="39" t="s">
        <v>232</v>
      </c>
      <c r="C61" s="40">
        <v>82701.509999999995</v>
      </c>
      <c r="D61" s="37"/>
      <c r="E61" s="40"/>
      <c r="F61" s="52"/>
      <c r="G61" s="52"/>
    </row>
    <row r="62" spans="1:7" ht="30.75" thickBot="1" x14ac:dyDescent="0.3">
      <c r="A62" s="44">
        <v>64</v>
      </c>
      <c r="B62" s="45" t="s">
        <v>45</v>
      </c>
      <c r="C62" s="46">
        <f>SUM(C63+C66)</f>
        <v>58847.61</v>
      </c>
      <c r="D62" s="46">
        <f t="shared" ref="D62:E62" si="7">SUM(D63+D66)</f>
        <v>75253.819999999992</v>
      </c>
      <c r="E62" s="46">
        <f t="shared" si="7"/>
        <v>25378.129999999997</v>
      </c>
      <c r="F62" s="46">
        <f t="shared" si="0"/>
        <v>43.125166850446426</v>
      </c>
      <c r="G62" s="46">
        <f t="shared" si="1"/>
        <v>33.723377763414533</v>
      </c>
    </row>
    <row r="63" spans="1:7" ht="45.75" thickBot="1" x14ac:dyDescent="0.3">
      <c r="A63" s="41">
        <v>641</v>
      </c>
      <c r="B63" s="42" t="s">
        <v>46</v>
      </c>
      <c r="C63" s="43">
        <f>SUM(C64+C65)</f>
        <v>1.62</v>
      </c>
      <c r="D63" s="43">
        <f t="shared" ref="D63:E63" si="8">SUM(D64+D65)</f>
        <v>663.61</v>
      </c>
      <c r="E63" s="43">
        <f t="shared" si="8"/>
        <v>3.7</v>
      </c>
      <c r="F63" s="43">
        <f t="shared" si="0"/>
        <v>228.39506172839506</v>
      </c>
      <c r="G63" s="43">
        <f t="shared" si="1"/>
        <v>0.55755639607600849</v>
      </c>
    </row>
    <row r="64" spans="1:7" ht="60.75" thickBot="1" x14ac:dyDescent="0.3">
      <c r="A64" s="38">
        <v>6413</v>
      </c>
      <c r="B64" s="39" t="s">
        <v>47</v>
      </c>
      <c r="C64" s="40">
        <v>1.62</v>
      </c>
      <c r="D64" s="37">
        <v>530.89</v>
      </c>
      <c r="E64" s="40">
        <v>3.7</v>
      </c>
      <c r="F64" s="52">
        <f t="shared" si="0"/>
        <v>228.39506172839506</v>
      </c>
      <c r="G64" s="52">
        <f t="shared" si="1"/>
        <v>0.69694286952099316</v>
      </c>
    </row>
    <row r="65" spans="1:7" ht="30.75" thickBot="1" x14ac:dyDescent="0.3">
      <c r="A65" s="38">
        <v>6414</v>
      </c>
      <c r="B65" s="39" t="s">
        <v>48</v>
      </c>
      <c r="C65" s="40">
        <v>0</v>
      </c>
      <c r="D65" s="37">
        <v>132.72</v>
      </c>
      <c r="E65" s="40">
        <v>0</v>
      </c>
      <c r="F65" s="52">
        <v>0</v>
      </c>
      <c r="G65" s="52">
        <f t="shared" si="1"/>
        <v>0</v>
      </c>
    </row>
    <row r="66" spans="1:7" ht="45.75" thickBot="1" x14ac:dyDescent="0.3">
      <c r="A66" s="41">
        <v>642</v>
      </c>
      <c r="B66" s="42" t="s">
        <v>49</v>
      </c>
      <c r="C66" s="43">
        <f>SUM(C67+C68+C69+C70)</f>
        <v>58845.99</v>
      </c>
      <c r="D66" s="43">
        <f t="shared" ref="D66:E66" si="9">SUM(D67+D68+D69+D70)</f>
        <v>74590.209999999992</v>
      </c>
      <c r="E66" s="43">
        <f t="shared" si="9"/>
        <v>25374.429999999997</v>
      </c>
      <c r="F66" s="43">
        <f t="shared" si="0"/>
        <v>43.120066465021658</v>
      </c>
      <c r="G66" s="43">
        <f t="shared" si="1"/>
        <v>34.018445584212728</v>
      </c>
    </row>
    <row r="67" spans="1:7" ht="30.75" thickBot="1" x14ac:dyDescent="0.3">
      <c r="A67" s="38">
        <v>6421</v>
      </c>
      <c r="B67" s="39" t="s">
        <v>50</v>
      </c>
      <c r="C67" s="40">
        <v>25558.57</v>
      </c>
      <c r="D67" s="37">
        <v>34507.919999999998</v>
      </c>
      <c r="E67" s="40">
        <v>528.51</v>
      </c>
      <c r="F67" s="52">
        <f t="shared" si="0"/>
        <v>2.0678386936358333</v>
      </c>
      <c r="G67" s="52">
        <f t="shared" si="1"/>
        <v>1.5315614502409882</v>
      </c>
    </row>
    <row r="68" spans="1:7" ht="45.75" thickBot="1" x14ac:dyDescent="0.3">
      <c r="A68" s="38">
        <v>6422</v>
      </c>
      <c r="B68" s="39" t="s">
        <v>51</v>
      </c>
      <c r="C68" s="40">
        <v>33287.42</v>
      </c>
      <c r="D68" s="37">
        <v>38489.61</v>
      </c>
      <c r="E68" s="40">
        <v>24845.919999999998</v>
      </c>
      <c r="F68" s="52">
        <f t="shared" si="0"/>
        <v>74.640569921009188</v>
      </c>
      <c r="G68" s="52">
        <f t="shared" si="1"/>
        <v>64.552277874470533</v>
      </c>
    </row>
    <row r="69" spans="1:7" ht="45.75" thickBot="1" x14ac:dyDescent="0.3">
      <c r="A69" s="38">
        <v>6423</v>
      </c>
      <c r="B69" s="39" t="s">
        <v>52</v>
      </c>
      <c r="C69" s="40">
        <v>0</v>
      </c>
      <c r="D69" s="40">
        <v>265.45</v>
      </c>
      <c r="E69" s="40">
        <v>0</v>
      </c>
      <c r="F69" s="52">
        <v>0</v>
      </c>
      <c r="G69" s="52">
        <f t="shared" si="1"/>
        <v>0</v>
      </c>
    </row>
    <row r="70" spans="1:7" ht="45.75" thickBot="1" x14ac:dyDescent="0.3">
      <c r="A70" s="38">
        <v>6429</v>
      </c>
      <c r="B70" s="39" t="s">
        <v>52</v>
      </c>
      <c r="C70" s="40">
        <v>0</v>
      </c>
      <c r="D70" s="37">
        <v>1327.23</v>
      </c>
      <c r="E70" s="40">
        <v>0</v>
      </c>
      <c r="F70" s="52">
        <v>0</v>
      </c>
      <c r="G70" s="52">
        <f t="shared" si="1"/>
        <v>0</v>
      </c>
    </row>
    <row r="71" spans="1:7" ht="75.75" thickBot="1" x14ac:dyDescent="0.3">
      <c r="A71" s="44">
        <v>65</v>
      </c>
      <c r="B71" s="45" t="s">
        <v>53</v>
      </c>
      <c r="C71" s="46">
        <f>SUM(C72+C76+C81)</f>
        <v>53129.759999999995</v>
      </c>
      <c r="D71" s="46">
        <f t="shared" ref="D71" si="10">SUM(D72+D76+D81)</f>
        <v>70475.799999999988</v>
      </c>
      <c r="E71" s="46">
        <f>SUM(E72+E76+E81)</f>
        <v>21579.690000000002</v>
      </c>
      <c r="F71" s="46">
        <f t="shared" si="0"/>
        <v>40.616953662128353</v>
      </c>
      <c r="G71" s="46">
        <f t="shared" si="1"/>
        <v>30.620000056757078</v>
      </c>
    </row>
    <row r="72" spans="1:7" ht="45.75" thickBot="1" x14ac:dyDescent="0.3">
      <c r="A72" s="41">
        <v>651</v>
      </c>
      <c r="B72" s="42" t="s">
        <v>54</v>
      </c>
      <c r="C72" s="43">
        <f>SUM(C73+C74+C75)</f>
        <v>30165.309999999998</v>
      </c>
      <c r="D72" s="43">
        <f t="shared" ref="D72:E72" si="11">SUM(D73+D74+D75)</f>
        <v>23890.1</v>
      </c>
      <c r="E72" s="43">
        <f t="shared" si="11"/>
        <v>11185.72</v>
      </c>
      <c r="F72" s="43">
        <f t="shared" si="0"/>
        <v>37.081402445391745</v>
      </c>
      <c r="G72" s="43">
        <f t="shared" si="1"/>
        <v>46.82157044131251</v>
      </c>
    </row>
    <row r="73" spans="1:7" ht="60.75" thickBot="1" x14ac:dyDescent="0.3">
      <c r="A73" s="38">
        <v>6512</v>
      </c>
      <c r="B73" s="39" t="s">
        <v>55</v>
      </c>
      <c r="C73" s="40">
        <v>2509.2600000000002</v>
      </c>
      <c r="D73" s="37">
        <v>1990.84</v>
      </c>
      <c r="E73" s="40">
        <v>1778.34</v>
      </c>
      <c r="F73" s="52">
        <f t="shared" si="0"/>
        <v>70.871093469787894</v>
      </c>
      <c r="G73" s="52">
        <f t="shared" si="1"/>
        <v>89.326113600289318</v>
      </c>
    </row>
    <row r="74" spans="1:7" ht="30.75" thickBot="1" x14ac:dyDescent="0.3">
      <c r="A74" s="38">
        <v>6513</v>
      </c>
      <c r="B74" s="39" t="s">
        <v>56</v>
      </c>
      <c r="C74" s="40">
        <v>0</v>
      </c>
      <c r="D74" s="37">
        <v>1990.84</v>
      </c>
      <c r="E74" s="40">
        <v>0</v>
      </c>
      <c r="F74" s="52">
        <v>0</v>
      </c>
      <c r="G74" s="52">
        <f t="shared" si="1"/>
        <v>0</v>
      </c>
    </row>
    <row r="75" spans="1:7" ht="30.75" thickBot="1" x14ac:dyDescent="0.3">
      <c r="A75" s="38">
        <v>6514</v>
      </c>
      <c r="B75" s="39" t="s">
        <v>74</v>
      </c>
      <c r="C75" s="40">
        <v>27656.05</v>
      </c>
      <c r="D75" s="37">
        <v>19908.419999999998</v>
      </c>
      <c r="E75" s="40">
        <v>9407.3799999999992</v>
      </c>
      <c r="F75" s="52">
        <f t="shared" si="0"/>
        <v>34.015631299480582</v>
      </c>
      <c r="G75" s="52">
        <f t="shared" si="1"/>
        <v>47.253272735857493</v>
      </c>
    </row>
    <row r="76" spans="1:7" ht="45.75" thickBot="1" x14ac:dyDescent="0.3">
      <c r="A76" s="41">
        <v>652</v>
      </c>
      <c r="B76" s="42" t="s">
        <v>57</v>
      </c>
      <c r="C76" s="43">
        <f>SUM(C77:C80)</f>
        <v>4088.1</v>
      </c>
      <c r="D76" s="43">
        <f>SUM(D77:D80)</f>
        <v>16059.449999999999</v>
      </c>
      <c r="E76" s="43">
        <f>SUM(E77:E80)</f>
        <v>437.95</v>
      </c>
      <c r="F76" s="43">
        <f t="shared" si="0"/>
        <v>10.712800567500794</v>
      </c>
      <c r="G76" s="43">
        <f t="shared" si="1"/>
        <v>2.7270547870568422</v>
      </c>
    </row>
    <row r="77" spans="1:7" ht="30.75" thickBot="1" x14ac:dyDescent="0.3">
      <c r="A77" s="38">
        <v>6522</v>
      </c>
      <c r="B77" s="39" t="s">
        <v>75</v>
      </c>
      <c r="C77" s="40">
        <v>18.579999999999998</v>
      </c>
      <c r="D77" s="37">
        <v>132.72</v>
      </c>
      <c r="E77" s="40">
        <v>0.14000000000000001</v>
      </c>
      <c r="F77" s="52">
        <f t="shared" si="0"/>
        <v>0.75349838536060287</v>
      </c>
      <c r="G77" s="52">
        <f t="shared" si="1"/>
        <v>0.10548523206751056</v>
      </c>
    </row>
    <row r="78" spans="1:7" ht="15.75" thickBot="1" x14ac:dyDescent="0.3">
      <c r="A78" s="38">
        <v>6524</v>
      </c>
      <c r="B78" s="39" t="s">
        <v>59</v>
      </c>
      <c r="C78" s="40">
        <v>265.89</v>
      </c>
      <c r="D78" s="37">
        <v>13272.28</v>
      </c>
      <c r="E78" s="40">
        <v>0</v>
      </c>
      <c r="F78" s="52">
        <f t="shared" si="0"/>
        <v>0</v>
      </c>
      <c r="G78" s="52">
        <f t="shared" si="1"/>
        <v>0</v>
      </c>
    </row>
    <row r="79" spans="1:7" ht="45.75" thickBot="1" x14ac:dyDescent="0.3">
      <c r="A79" s="38">
        <v>6526</v>
      </c>
      <c r="B79" s="39" t="s">
        <v>60</v>
      </c>
      <c r="C79" s="40">
        <v>3803.63</v>
      </c>
      <c r="D79" s="37">
        <v>1327.22</v>
      </c>
      <c r="E79" s="40">
        <v>437.81</v>
      </c>
      <c r="F79" s="52">
        <v>0</v>
      </c>
      <c r="G79" s="52">
        <f t="shared" si="1"/>
        <v>32.986995373788815</v>
      </c>
    </row>
    <row r="80" spans="1:7" ht="45.75" thickBot="1" x14ac:dyDescent="0.3">
      <c r="A80" s="38">
        <v>6527</v>
      </c>
      <c r="B80" s="39" t="s">
        <v>221</v>
      </c>
      <c r="C80" s="40">
        <v>0</v>
      </c>
      <c r="D80" s="37">
        <v>1327.23</v>
      </c>
      <c r="E80" s="40">
        <v>0</v>
      </c>
      <c r="F80" s="52">
        <v>0</v>
      </c>
      <c r="G80" s="52">
        <f t="shared" si="1"/>
        <v>0</v>
      </c>
    </row>
    <row r="81" spans="1:13" ht="45.75" thickBot="1" x14ac:dyDescent="0.3">
      <c r="A81" s="41">
        <v>653</v>
      </c>
      <c r="B81" s="42" t="s">
        <v>61</v>
      </c>
      <c r="C81" s="43">
        <f>SUM(C82+C83)</f>
        <v>18876.349999999999</v>
      </c>
      <c r="D81" s="43">
        <f t="shared" ref="D81:E81" si="12">SUM(D82+D83)</f>
        <v>30526.25</v>
      </c>
      <c r="E81" s="43">
        <f t="shared" si="12"/>
        <v>9956.02</v>
      </c>
      <c r="F81" s="43">
        <f t="shared" si="0"/>
        <v>52.743353455514438</v>
      </c>
      <c r="G81" s="43">
        <f t="shared" si="1"/>
        <v>32.614618565988287</v>
      </c>
    </row>
    <row r="82" spans="1:13" ht="30.75" thickBot="1" x14ac:dyDescent="0.3">
      <c r="A82" s="38">
        <v>6531</v>
      </c>
      <c r="B82" s="39" t="s">
        <v>62</v>
      </c>
      <c r="C82" s="40">
        <v>44.28</v>
      </c>
      <c r="D82" s="37">
        <v>1327.23</v>
      </c>
      <c r="E82" s="40">
        <v>0</v>
      </c>
      <c r="F82" s="52">
        <v>0</v>
      </c>
      <c r="G82" s="52">
        <f t="shared" si="1"/>
        <v>0</v>
      </c>
    </row>
    <row r="83" spans="1:13" ht="30.75" thickBot="1" x14ac:dyDescent="0.3">
      <c r="A83" s="38">
        <v>6532</v>
      </c>
      <c r="B83" s="39" t="s">
        <v>63</v>
      </c>
      <c r="C83" s="40">
        <v>18832.07</v>
      </c>
      <c r="D83" s="37">
        <v>29199.02</v>
      </c>
      <c r="E83" s="40">
        <v>9956.02</v>
      </c>
      <c r="F83" s="52">
        <f t="shared" si="0"/>
        <v>52.867369333270318</v>
      </c>
      <c r="G83" s="52">
        <f t="shared" si="1"/>
        <v>34.097103258944998</v>
      </c>
    </row>
    <row r="84" spans="1:13" ht="15.75" thickBot="1" x14ac:dyDescent="0.3">
      <c r="A84" s="44">
        <v>66</v>
      </c>
      <c r="B84" s="45" t="s">
        <v>64</v>
      </c>
      <c r="C84" s="46">
        <f>C85</f>
        <v>0</v>
      </c>
      <c r="D84" s="46">
        <f t="shared" ref="D84" si="13">SUM(D85+D87)</f>
        <v>1459.95</v>
      </c>
      <c r="E84" s="46">
        <f>E85</f>
        <v>0</v>
      </c>
      <c r="F84" s="46">
        <v>0</v>
      </c>
      <c r="G84" s="46">
        <f t="shared" si="1"/>
        <v>0</v>
      </c>
    </row>
    <row r="85" spans="1:13" ht="15.75" thickBot="1" x14ac:dyDescent="0.3">
      <c r="A85" s="41">
        <v>662</v>
      </c>
      <c r="B85" s="42" t="s">
        <v>76</v>
      </c>
      <c r="C85" s="43">
        <f>SUM(C86)</f>
        <v>0</v>
      </c>
      <c r="D85" s="43">
        <f t="shared" ref="D85:E85" si="14">SUM(D86)</f>
        <v>1327.23</v>
      </c>
      <c r="E85" s="43">
        <f t="shared" si="14"/>
        <v>0</v>
      </c>
      <c r="F85" s="43">
        <v>0</v>
      </c>
      <c r="G85" s="43">
        <f t="shared" si="1"/>
        <v>0</v>
      </c>
    </row>
    <row r="86" spans="1:13" ht="45.75" thickBot="1" x14ac:dyDescent="0.3">
      <c r="A86" s="38">
        <v>6627</v>
      </c>
      <c r="B86" s="39" t="s">
        <v>77</v>
      </c>
      <c r="C86" s="40">
        <v>0</v>
      </c>
      <c r="D86" s="40">
        <v>1327.23</v>
      </c>
      <c r="E86" s="40">
        <v>0</v>
      </c>
      <c r="F86" s="52">
        <v>0</v>
      </c>
      <c r="G86" s="52">
        <f t="shared" si="1"/>
        <v>0</v>
      </c>
    </row>
    <row r="87" spans="1:13" ht="15.75" thickBot="1" x14ac:dyDescent="0.3">
      <c r="A87" s="41">
        <v>67</v>
      </c>
      <c r="B87" s="42" t="s">
        <v>64</v>
      </c>
      <c r="C87" s="43">
        <v>0</v>
      </c>
      <c r="D87" s="43">
        <f>D88</f>
        <v>132.72</v>
      </c>
      <c r="E87" s="43">
        <v>0</v>
      </c>
      <c r="F87" s="43">
        <v>0</v>
      </c>
      <c r="G87" s="43">
        <f t="shared" si="1"/>
        <v>0</v>
      </c>
      <c r="M87" s="144"/>
    </row>
    <row r="88" spans="1:13" ht="15.75" thickBot="1" x14ac:dyDescent="0.3">
      <c r="A88" s="41">
        <v>673</v>
      </c>
      <c r="B88" s="42" t="s">
        <v>64</v>
      </c>
      <c r="C88" s="43">
        <v>0</v>
      </c>
      <c r="D88" s="43">
        <f>D89</f>
        <v>132.72</v>
      </c>
      <c r="E88" s="43">
        <v>0</v>
      </c>
      <c r="F88" s="43"/>
      <c r="G88" s="43"/>
      <c r="M88" s="144"/>
    </row>
    <row r="89" spans="1:13" ht="60.75" thickBot="1" x14ac:dyDescent="0.3">
      <c r="A89" s="41">
        <v>6731</v>
      </c>
      <c r="B89" s="42" t="s">
        <v>228</v>
      </c>
      <c r="C89" s="43">
        <v>0</v>
      </c>
      <c r="D89" s="43">
        <v>132.72</v>
      </c>
      <c r="E89" s="43">
        <v>0</v>
      </c>
      <c r="F89" s="43"/>
      <c r="G89" s="43"/>
      <c r="M89" s="144"/>
    </row>
    <row r="90" spans="1:13" ht="45.75" thickBot="1" x14ac:dyDescent="0.3">
      <c r="A90" s="47">
        <v>7</v>
      </c>
      <c r="B90" s="48" t="s">
        <v>67</v>
      </c>
      <c r="C90" s="49">
        <f t="shared" ref="C90:E91" si="15">C91</f>
        <v>54352.45</v>
      </c>
      <c r="D90" s="49">
        <f t="shared" si="15"/>
        <v>53089.21</v>
      </c>
      <c r="E90" s="49">
        <f t="shared" si="15"/>
        <v>10403.57</v>
      </c>
      <c r="F90" s="49">
        <f t="shared" si="0"/>
        <v>19.14094028880023</v>
      </c>
      <c r="G90" s="49">
        <f t="shared" si="1"/>
        <v>19.596392562631841</v>
      </c>
    </row>
    <row r="91" spans="1:13" ht="60.75" thickBot="1" x14ac:dyDescent="0.3">
      <c r="A91" s="44">
        <v>71</v>
      </c>
      <c r="B91" s="45" t="s">
        <v>68</v>
      </c>
      <c r="C91" s="46">
        <f t="shared" si="15"/>
        <v>54352.45</v>
      </c>
      <c r="D91" s="46">
        <f t="shared" si="15"/>
        <v>53089.21</v>
      </c>
      <c r="E91" s="46">
        <f t="shared" si="15"/>
        <v>10403.57</v>
      </c>
      <c r="F91" s="46">
        <f t="shared" si="0"/>
        <v>19.14094028880023</v>
      </c>
      <c r="G91" s="46">
        <f t="shared" si="1"/>
        <v>19.596392562631841</v>
      </c>
    </row>
    <row r="92" spans="1:13" ht="90.75" thickBot="1" x14ac:dyDescent="0.3">
      <c r="A92" s="41">
        <v>711</v>
      </c>
      <c r="B92" s="42" t="s">
        <v>69</v>
      </c>
      <c r="C92" s="43">
        <f>SUM(C93)</f>
        <v>54352.45</v>
      </c>
      <c r="D92" s="43">
        <f t="shared" ref="D92:E92" si="16">SUM(D93)</f>
        <v>53089.21</v>
      </c>
      <c r="E92" s="43">
        <f t="shared" si="16"/>
        <v>10403.57</v>
      </c>
      <c r="F92" s="43">
        <f t="shared" si="0"/>
        <v>19.14094028880023</v>
      </c>
      <c r="G92" s="43">
        <f t="shared" si="1"/>
        <v>19.596392562631841</v>
      </c>
    </row>
    <row r="93" spans="1:13" ht="15.75" thickBot="1" x14ac:dyDescent="0.3">
      <c r="A93" s="38">
        <v>7111</v>
      </c>
      <c r="B93" s="39" t="s">
        <v>70</v>
      </c>
      <c r="C93" s="40">
        <v>54352.45</v>
      </c>
      <c r="D93" s="37">
        <v>53089.21</v>
      </c>
      <c r="E93" s="40">
        <v>10403.57</v>
      </c>
      <c r="F93" s="52">
        <f t="shared" si="0"/>
        <v>19.14094028880023</v>
      </c>
      <c r="G93" s="52">
        <f t="shared" si="1"/>
        <v>19.596392562631841</v>
      </c>
    </row>
    <row r="94" spans="1:13" ht="75.75" thickBot="1" x14ac:dyDescent="0.3">
      <c r="A94" s="44">
        <v>72</v>
      </c>
      <c r="B94" s="45" t="s">
        <v>84</v>
      </c>
      <c r="C94" s="46">
        <f>C95</f>
        <v>0</v>
      </c>
      <c r="D94" s="67">
        <f>D95</f>
        <v>0</v>
      </c>
      <c r="E94" s="46">
        <v>0</v>
      </c>
      <c r="F94" s="46">
        <v>0</v>
      </c>
      <c r="G94" s="46">
        <v>0</v>
      </c>
    </row>
    <row r="95" spans="1:13" ht="45.75" thickBot="1" x14ac:dyDescent="0.3">
      <c r="A95" s="41">
        <v>723</v>
      </c>
      <c r="B95" s="42" t="s">
        <v>82</v>
      </c>
      <c r="C95" s="43">
        <f>C96</f>
        <v>0</v>
      </c>
      <c r="D95" s="65">
        <f>D96</f>
        <v>0</v>
      </c>
      <c r="E95" s="43">
        <v>0</v>
      </c>
      <c r="F95" s="43">
        <v>0</v>
      </c>
      <c r="G95" s="43">
        <v>0</v>
      </c>
    </row>
    <row r="96" spans="1:13" ht="30.75" thickBot="1" x14ac:dyDescent="0.3">
      <c r="A96" s="50">
        <v>7231</v>
      </c>
      <c r="B96" s="51" t="s">
        <v>83</v>
      </c>
      <c r="C96" s="52">
        <v>0</v>
      </c>
      <c r="D96" s="66">
        <v>0</v>
      </c>
      <c r="E96" s="52">
        <v>0</v>
      </c>
      <c r="F96" s="43">
        <v>0</v>
      </c>
      <c r="G96" s="43">
        <v>0</v>
      </c>
    </row>
    <row r="97" spans="1:14" ht="15.75" thickBot="1" x14ac:dyDescent="0.3">
      <c r="A97" s="60" t="s">
        <v>81</v>
      </c>
      <c r="B97" s="58"/>
      <c r="C97" s="59">
        <f>C90+C37</f>
        <v>941117.30999999994</v>
      </c>
      <c r="D97" s="59">
        <f>D90+D37</f>
        <v>1671603.9500000002</v>
      </c>
      <c r="E97" s="59">
        <f>E90+E37</f>
        <v>494995.94000000006</v>
      </c>
      <c r="F97" s="49">
        <f t="shared" si="0"/>
        <v>52.596624750213138</v>
      </c>
      <c r="G97" s="49">
        <f t="shared" si="1"/>
        <v>29.612034597070675</v>
      </c>
    </row>
    <row r="98" spans="1:14" x14ac:dyDescent="0.25">
      <c r="A98" s="128"/>
      <c r="B98" s="129"/>
      <c r="C98" s="130"/>
      <c r="D98" s="130"/>
      <c r="E98" s="130"/>
      <c r="F98" s="131"/>
      <c r="G98" s="130"/>
    </row>
    <row r="100" spans="1:14" ht="15.75" thickBot="1" x14ac:dyDescent="0.3">
      <c r="A100" s="76" t="s">
        <v>114</v>
      </c>
    </row>
    <row r="101" spans="1:14" ht="30.75" thickBot="1" x14ac:dyDescent="0.3">
      <c r="A101" s="53" t="s">
        <v>19</v>
      </c>
      <c r="B101" s="54" t="s">
        <v>20</v>
      </c>
      <c r="C101" s="55" t="s">
        <v>215</v>
      </c>
      <c r="D101" s="55" t="s">
        <v>226</v>
      </c>
      <c r="E101" s="55" t="s">
        <v>227</v>
      </c>
      <c r="F101" s="55" t="s">
        <v>205</v>
      </c>
      <c r="G101" s="55" t="s">
        <v>25</v>
      </c>
    </row>
    <row r="102" spans="1:14" ht="15.75" thickBot="1" x14ac:dyDescent="0.3">
      <c r="A102" s="83">
        <v>1</v>
      </c>
      <c r="B102" s="84">
        <v>2</v>
      </c>
      <c r="C102" s="134">
        <v>3</v>
      </c>
      <c r="D102" s="84">
        <v>4</v>
      </c>
      <c r="E102" s="84">
        <v>5</v>
      </c>
      <c r="F102" s="97"/>
      <c r="G102" s="97"/>
      <c r="I102" s="167"/>
      <c r="J102" s="168"/>
      <c r="K102" s="168"/>
      <c r="L102" s="168"/>
      <c r="M102" s="168"/>
      <c r="N102" s="168"/>
    </row>
    <row r="103" spans="1:14" ht="30.75" thickBot="1" x14ac:dyDescent="0.3">
      <c r="A103" s="80">
        <v>3</v>
      </c>
      <c r="B103" s="81" t="s">
        <v>85</v>
      </c>
      <c r="C103" s="82">
        <f>SUM(C104+C112+C140+C143+C148+C154+C158)</f>
        <v>846633.68699999992</v>
      </c>
      <c r="D103" s="82">
        <f t="shared" ref="D103:E103" si="17">SUM(D104+D112+D140+D143+D148+D154+D158)</f>
        <v>1009848.1499999999</v>
      </c>
      <c r="E103" s="82">
        <f t="shared" si="17"/>
        <v>449096.43000000005</v>
      </c>
      <c r="F103" s="82">
        <f>E103/C103*100</f>
        <v>53.044951659241036</v>
      </c>
      <c r="G103" s="82">
        <f>E103/D103*100</f>
        <v>44.47167923216972</v>
      </c>
    </row>
    <row r="104" spans="1:14" ht="30.75" thickBot="1" x14ac:dyDescent="0.3">
      <c r="A104" s="85">
        <v>31</v>
      </c>
      <c r="B104" s="86" t="s">
        <v>86</v>
      </c>
      <c r="C104" s="87">
        <f>SUM(C105+C108+C110)</f>
        <v>169417.63</v>
      </c>
      <c r="D104" s="87">
        <f t="shared" ref="D104:E104" si="18">SUM(D105+D108+D110)</f>
        <v>330745.24</v>
      </c>
      <c r="E104" s="87">
        <f t="shared" si="18"/>
        <v>190502.94000000003</v>
      </c>
      <c r="F104" s="87">
        <f t="shared" ref="F104:F142" si="19">E104/C104*100</f>
        <v>112.44575903936327</v>
      </c>
      <c r="G104" s="87">
        <f t="shared" ref="G104:G143" si="20">E104/D104*100</f>
        <v>57.598089695863806</v>
      </c>
    </row>
    <row r="105" spans="1:14" ht="15.75" customHeight="1" thickBot="1" x14ac:dyDescent="0.3">
      <c r="A105" s="88">
        <v>311</v>
      </c>
      <c r="B105" s="89" t="s">
        <v>115</v>
      </c>
      <c r="C105" s="90">
        <f>SUM(C106+C107)</f>
        <v>140374.84</v>
      </c>
      <c r="D105" s="90">
        <f t="shared" ref="D105:E105" si="21">SUM(D106+D107)</f>
        <v>277788.83999999997</v>
      </c>
      <c r="E105" s="90">
        <f t="shared" si="21"/>
        <v>163530.27000000002</v>
      </c>
      <c r="F105" s="132">
        <f t="shared" si="19"/>
        <v>116.49542752818098</v>
      </c>
      <c r="G105" s="132">
        <f t="shared" si="20"/>
        <v>58.868552818752562</v>
      </c>
    </row>
    <row r="106" spans="1:14" ht="15.75" thickBot="1" x14ac:dyDescent="0.3">
      <c r="A106" s="78">
        <v>3111</v>
      </c>
      <c r="B106" s="70" t="s">
        <v>87</v>
      </c>
      <c r="C106" s="71">
        <v>133985.01</v>
      </c>
      <c r="D106" s="71">
        <v>263985.67</v>
      </c>
      <c r="E106" s="71">
        <v>160655.57</v>
      </c>
      <c r="F106" s="95">
        <f t="shared" si="19"/>
        <v>119.90562974171513</v>
      </c>
      <c r="G106" s="95">
        <f t="shared" si="20"/>
        <v>60.857685949392639</v>
      </c>
    </row>
    <row r="107" spans="1:14" ht="15.75" thickBot="1" x14ac:dyDescent="0.3">
      <c r="A107" s="78">
        <v>3112</v>
      </c>
      <c r="B107" s="70" t="s">
        <v>116</v>
      </c>
      <c r="C107" s="71">
        <v>6389.83</v>
      </c>
      <c r="D107" s="71">
        <v>13803.17</v>
      </c>
      <c r="E107" s="71">
        <v>2874.7</v>
      </c>
      <c r="F107" s="95">
        <f t="shared" si="19"/>
        <v>44.988677320053895</v>
      </c>
      <c r="G107" s="95">
        <f t="shared" si="20"/>
        <v>20.826375390580569</v>
      </c>
    </row>
    <row r="108" spans="1:14" ht="30.75" thickBot="1" x14ac:dyDescent="0.3">
      <c r="A108" s="88">
        <v>312</v>
      </c>
      <c r="B108" s="89" t="s">
        <v>88</v>
      </c>
      <c r="C108" s="90">
        <f>SUM(C109)</f>
        <v>8062.91</v>
      </c>
      <c r="D108" s="90">
        <f t="shared" ref="D108:E108" si="22">SUM(D109)</f>
        <v>10617.82</v>
      </c>
      <c r="E108" s="90">
        <f t="shared" si="22"/>
        <v>4081.39</v>
      </c>
      <c r="F108" s="132">
        <f t="shared" si="19"/>
        <v>50.619317343242074</v>
      </c>
      <c r="G108" s="132">
        <f t="shared" si="20"/>
        <v>38.439058111740451</v>
      </c>
    </row>
    <row r="109" spans="1:14" ht="30.75" thickBot="1" x14ac:dyDescent="0.3">
      <c r="A109" s="78">
        <v>3121</v>
      </c>
      <c r="B109" s="70" t="s">
        <v>117</v>
      </c>
      <c r="C109" s="71">
        <v>8062.91</v>
      </c>
      <c r="D109" s="71">
        <v>10617.82</v>
      </c>
      <c r="E109" s="71">
        <v>4081.39</v>
      </c>
      <c r="F109" s="95">
        <f t="shared" si="19"/>
        <v>50.619317343242074</v>
      </c>
      <c r="G109" s="95">
        <f t="shared" si="20"/>
        <v>38.439058111740451</v>
      </c>
    </row>
    <row r="110" spans="1:14" ht="15.75" thickBot="1" x14ac:dyDescent="0.3">
      <c r="A110" s="88">
        <v>313</v>
      </c>
      <c r="B110" s="89" t="s">
        <v>89</v>
      </c>
      <c r="C110" s="90">
        <f>SUM(C111)</f>
        <v>20979.88</v>
      </c>
      <c r="D110" s="90">
        <f t="shared" ref="D110:E110" si="23">SUM(D111)</f>
        <v>42338.58</v>
      </c>
      <c r="E110" s="90">
        <f t="shared" si="23"/>
        <v>22891.279999999999</v>
      </c>
      <c r="F110" s="132">
        <f t="shared" si="19"/>
        <v>109.11063361658884</v>
      </c>
      <c r="G110" s="132">
        <f t="shared" si="20"/>
        <v>54.067188838170765</v>
      </c>
    </row>
    <row r="111" spans="1:14" ht="60.75" thickBot="1" x14ac:dyDescent="0.3">
      <c r="A111" s="78">
        <v>3132</v>
      </c>
      <c r="B111" s="70" t="s">
        <v>118</v>
      </c>
      <c r="C111" s="71">
        <v>20979.88</v>
      </c>
      <c r="D111" s="71">
        <v>42338.58</v>
      </c>
      <c r="E111" s="71">
        <v>22891.279999999999</v>
      </c>
      <c r="F111" s="95">
        <f t="shared" si="19"/>
        <v>109.11063361658884</v>
      </c>
      <c r="G111" s="95">
        <f t="shared" si="20"/>
        <v>54.067188838170765</v>
      </c>
    </row>
    <row r="112" spans="1:14" ht="30.75" thickBot="1" x14ac:dyDescent="0.3">
      <c r="A112" s="77">
        <v>32</v>
      </c>
      <c r="B112" s="68" t="s">
        <v>90</v>
      </c>
      <c r="C112" s="69">
        <f>SUM(C113+C118+C123+C132)</f>
        <v>343001.84700000001</v>
      </c>
      <c r="D112" s="69">
        <f t="shared" ref="D112:E112" si="24">SUM(D113+D118+D123+D132)</f>
        <v>378751.18999999994</v>
      </c>
      <c r="E112" s="69">
        <f t="shared" si="24"/>
        <v>148934.21</v>
      </c>
      <c r="F112" s="82">
        <f t="shared" si="19"/>
        <v>43.420818663988129</v>
      </c>
      <c r="G112" s="82">
        <f t="shared" si="20"/>
        <v>39.322440148636893</v>
      </c>
    </row>
    <row r="113" spans="1:7" ht="30.75" thickBot="1" x14ac:dyDescent="0.3">
      <c r="A113" s="88">
        <v>321</v>
      </c>
      <c r="B113" s="89" t="s">
        <v>91</v>
      </c>
      <c r="C113" s="90">
        <f>SUM(C114:C117)</f>
        <v>7038.4000000000005</v>
      </c>
      <c r="D113" s="90">
        <f t="shared" ref="D113:E113" si="25">SUM(D114:D117)</f>
        <v>14161.53</v>
      </c>
      <c r="E113" s="90">
        <f t="shared" si="25"/>
        <v>6772.42</v>
      </c>
      <c r="F113" s="132">
        <f t="shared" si="19"/>
        <v>96.221016140031821</v>
      </c>
      <c r="G113" s="132">
        <f>E113/D113*100</f>
        <v>47.822657580077859</v>
      </c>
    </row>
    <row r="114" spans="1:7" ht="30.75" thickBot="1" x14ac:dyDescent="0.3">
      <c r="A114" s="78">
        <v>3211</v>
      </c>
      <c r="B114" s="70" t="s">
        <v>119</v>
      </c>
      <c r="C114" s="71">
        <v>1549.47</v>
      </c>
      <c r="D114" s="71">
        <v>2083.75</v>
      </c>
      <c r="E114" s="71">
        <v>553.85</v>
      </c>
      <c r="F114" s="95">
        <f t="shared" si="19"/>
        <v>35.744480370707407</v>
      </c>
      <c r="G114" s="95">
        <f t="shared" si="20"/>
        <v>26.579484103179361</v>
      </c>
    </row>
    <row r="115" spans="1:7" ht="30.75" thickBot="1" x14ac:dyDescent="0.3">
      <c r="A115" s="78">
        <v>3212</v>
      </c>
      <c r="B115" s="70" t="s">
        <v>120</v>
      </c>
      <c r="C115" s="71">
        <v>3681.5</v>
      </c>
      <c r="D115" s="71">
        <v>10219.66</v>
      </c>
      <c r="E115" s="71">
        <v>3816.74</v>
      </c>
      <c r="F115" s="95">
        <f t="shared" si="19"/>
        <v>103.67350264837702</v>
      </c>
      <c r="G115" s="95">
        <f t="shared" si="20"/>
        <v>37.347035028562594</v>
      </c>
    </row>
    <row r="116" spans="1:7" ht="15.75" thickBot="1" x14ac:dyDescent="0.3">
      <c r="A116" s="78">
        <v>3213</v>
      </c>
      <c r="B116" s="70" t="s">
        <v>121</v>
      </c>
      <c r="C116" s="71">
        <v>1807.43</v>
      </c>
      <c r="D116" s="71">
        <v>1459.95</v>
      </c>
      <c r="E116" s="71">
        <v>2401.83</v>
      </c>
      <c r="F116" s="95">
        <f t="shared" si="19"/>
        <v>132.88647416497457</v>
      </c>
      <c r="G116" s="95">
        <f t="shared" si="20"/>
        <v>164.51453816911535</v>
      </c>
    </row>
    <row r="117" spans="1:7" ht="45.75" thickBot="1" x14ac:dyDescent="0.3">
      <c r="A117" s="78">
        <v>3214</v>
      </c>
      <c r="B117" s="70" t="s">
        <v>122</v>
      </c>
      <c r="C117" s="71">
        <v>0</v>
      </c>
      <c r="D117" s="71">
        <v>398.17</v>
      </c>
      <c r="E117" s="71">
        <v>0</v>
      </c>
      <c r="F117" s="95">
        <v>0</v>
      </c>
      <c r="G117" s="95">
        <f t="shared" si="20"/>
        <v>0</v>
      </c>
    </row>
    <row r="118" spans="1:7" ht="45.75" thickBot="1" x14ac:dyDescent="0.3">
      <c r="A118" s="88">
        <v>322</v>
      </c>
      <c r="B118" s="89" t="s">
        <v>92</v>
      </c>
      <c r="C118" s="90">
        <f>SUM(C119:C122)</f>
        <v>134126.34700000001</v>
      </c>
      <c r="D118" s="90">
        <f t="shared" ref="D118" si="26">SUM(D119:D122)</f>
        <v>142013.50999999998</v>
      </c>
      <c r="E118" s="90">
        <f>E119+E120+E121+E122</f>
        <v>54826.049999999996</v>
      </c>
      <c r="F118" s="132">
        <f t="shared" si="19"/>
        <v>40.876420797473884</v>
      </c>
      <c r="G118" s="132">
        <f t="shared" si="20"/>
        <v>38.606221337674143</v>
      </c>
    </row>
    <row r="119" spans="1:7" ht="30.75" thickBot="1" x14ac:dyDescent="0.3">
      <c r="A119" s="78">
        <v>3221</v>
      </c>
      <c r="B119" s="70" t="s">
        <v>123</v>
      </c>
      <c r="C119" s="71">
        <v>6832.17</v>
      </c>
      <c r="D119" s="71">
        <v>21235.65</v>
      </c>
      <c r="E119" s="71">
        <v>7255.95</v>
      </c>
      <c r="F119" s="95">
        <f t="shared" si="19"/>
        <v>106.20271451090942</v>
      </c>
      <c r="G119" s="95">
        <f t="shared" si="20"/>
        <v>34.16872099511906</v>
      </c>
    </row>
    <row r="120" spans="1:7" ht="15.75" thickBot="1" x14ac:dyDescent="0.3">
      <c r="A120" s="78">
        <v>3223</v>
      </c>
      <c r="B120" s="70" t="s">
        <v>124</v>
      </c>
      <c r="C120" s="71">
        <v>124878.59</v>
      </c>
      <c r="D120" s="71">
        <v>117459.69</v>
      </c>
      <c r="E120" s="71">
        <v>45116.92</v>
      </c>
      <c r="F120" s="95">
        <f t="shared" si="19"/>
        <v>36.128627012845037</v>
      </c>
      <c r="G120" s="95">
        <f t="shared" si="20"/>
        <v>38.410555995848448</v>
      </c>
    </row>
    <row r="121" spans="1:7" ht="30.75" thickBot="1" x14ac:dyDescent="0.3">
      <c r="A121" s="78">
        <v>3225</v>
      </c>
      <c r="B121" s="70" t="s">
        <v>125</v>
      </c>
      <c r="C121" s="71">
        <v>2117.2269999999999</v>
      </c>
      <c r="D121" s="71">
        <v>2654.56</v>
      </c>
      <c r="E121" s="71">
        <v>2310.4899999999998</v>
      </c>
      <c r="F121" s="95">
        <f t="shared" si="19"/>
        <v>109.12811899715994</v>
      </c>
      <c r="G121" s="95">
        <f t="shared" si="20"/>
        <v>87.038529925863415</v>
      </c>
    </row>
    <row r="122" spans="1:7" ht="45.75" thickBot="1" x14ac:dyDescent="0.3">
      <c r="A122" s="78">
        <v>3227</v>
      </c>
      <c r="B122" s="70" t="s">
        <v>126</v>
      </c>
      <c r="C122" s="71">
        <v>298.36</v>
      </c>
      <c r="D122" s="71">
        <v>663.61</v>
      </c>
      <c r="E122" s="71">
        <v>142.69</v>
      </c>
      <c r="F122" s="95">
        <f t="shared" si="19"/>
        <v>47.824775439066897</v>
      </c>
      <c r="G122" s="95">
        <f t="shared" si="20"/>
        <v>21.50208706921234</v>
      </c>
    </row>
    <row r="123" spans="1:7" ht="15.75" thickBot="1" x14ac:dyDescent="0.3">
      <c r="A123" s="88">
        <v>323</v>
      </c>
      <c r="B123" s="89" t="s">
        <v>93</v>
      </c>
      <c r="C123" s="90">
        <f>SUM(C124:C131)</f>
        <v>116309.51000000001</v>
      </c>
      <c r="D123" s="90">
        <f t="shared" ref="D123:E123" si="27">SUM(D124:D131)</f>
        <v>142013.40999999997</v>
      </c>
      <c r="E123" s="90">
        <f t="shared" si="27"/>
        <v>49181.240000000005</v>
      </c>
      <c r="F123" s="132">
        <f t="shared" si="19"/>
        <v>42.28479683217649</v>
      </c>
      <c r="G123" s="132">
        <f t="shared" si="20"/>
        <v>34.631405583458644</v>
      </c>
    </row>
    <row r="124" spans="1:7" ht="30.75" thickBot="1" x14ac:dyDescent="0.3">
      <c r="A124" s="91">
        <v>3231</v>
      </c>
      <c r="B124" s="92" t="s">
        <v>127</v>
      </c>
      <c r="C124" s="93">
        <v>5111.59</v>
      </c>
      <c r="D124" s="93">
        <v>6636.14</v>
      </c>
      <c r="E124" s="93">
        <v>2339.77</v>
      </c>
      <c r="F124" s="95">
        <f t="shared" si="19"/>
        <v>45.773819887745297</v>
      </c>
      <c r="G124" s="95">
        <f t="shared" si="20"/>
        <v>35.257996365356966</v>
      </c>
    </row>
    <row r="125" spans="1:7" ht="45.75" thickBot="1" x14ac:dyDescent="0.3">
      <c r="A125" s="91">
        <v>3232</v>
      </c>
      <c r="B125" s="92" t="s">
        <v>128</v>
      </c>
      <c r="C125" s="93">
        <v>21248.95</v>
      </c>
      <c r="D125" s="93">
        <v>18846.64</v>
      </c>
      <c r="E125" s="93">
        <v>8178.32</v>
      </c>
      <c r="F125" s="95">
        <f t="shared" si="19"/>
        <v>38.488113530315616</v>
      </c>
      <c r="G125" s="95">
        <f t="shared" si="20"/>
        <v>43.394047957620032</v>
      </c>
    </row>
    <row r="126" spans="1:7" ht="30.75" thickBot="1" x14ac:dyDescent="0.3">
      <c r="A126" s="91">
        <v>3233</v>
      </c>
      <c r="B126" s="92" t="s">
        <v>129</v>
      </c>
      <c r="C126" s="93">
        <v>10530.18</v>
      </c>
      <c r="D126" s="93">
        <v>9290.6</v>
      </c>
      <c r="E126" s="93">
        <v>2247.5300000000002</v>
      </c>
      <c r="F126" s="95">
        <f t="shared" si="19"/>
        <v>21.343699727829915</v>
      </c>
      <c r="G126" s="95">
        <f t="shared" si="20"/>
        <v>24.191440811142446</v>
      </c>
    </row>
    <row r="127" spans="1:7" ht="30.75" thickBot="1" x14ac:dyDescent="0.3">
      <c r="A127" s="91">
        <v>3234</v>
      </c>
      <c r="B127" s="92" t="s">
        <v>130</v>
      </c>
      <c r="C127" s="93">
        <v>32569.79</v>
      </c>
      <c r="D127" s="93">
        <v>51761.9</v>
      </c>
      <c r="E127" s="93">
        <v>12691.07</v>
      </c>
      <c r="F127" s="95">
        <f t="shared" si="19"/>
        <v>38.965771655267041</v>
      </c>
      <c r="G127" s="95">
        <f t="shared" si="20"/>
        <v>24.51816876892077</v>
      </c>
    </row>
    <row r="128" spans="1:7" ht="45.75" thickBot="1" x14ac:dyDescent="0.3">
      <c r="A128" s="91">
        <v>3236</v>
      </c>
      <c r="B128" s="92" t="s">
        <v>131</v>
      </c>
      <c r="C128" s="93">
        <v>12848.42</v>
      </c>
      <c r="D128" s="93">
        <v>14068.62</v>
      </c>
      <c r="E128" s="93">
        <v>5609.54</v>
      </c>
      <c r="F128" s="95">
        <f t="shared" si="19"/>
        <v>43.659376016661973</v>
      </c>
      <c r="G128" s="95">
        <f t="shared" si="20"/>
        <v>39.872709618996033</v>
      </c>
    </row>
    <row r="129" spans="1:7" ht="30.75" thickBot="1" x14ac:dyDescent="0.3">
      <c r="A129" s="91">
        <v>3237</v>
      </c>
      <c r="B129" s="92" t="s">
        <v>132</v>
      </c>
      <c r="C129" s="160">
        <v>24403.67</v>
      </c>
      <c r="D129" s="93">
        <v>26942.73</v>
      </c>
      <c r="E129" s="93">
        <v>10903.64</v>
      </c>
      <c r="F129" s="95">
        <f t="shared" si="19"/>
        <v>44.680328819394788</v>
      </c>
      <c r="G129" s="95">
        <f t="shared" si="20"/>
        <v>40.469692566417734</v>
      </c>
    </row>
    <row r="130" spans="1:7" ht="15.75" thickBot="1" x14ac:dyDescent="0.3">
      <c r="A130" s="91">
        <v>3238</v>
      </c>
      <c r="B130" s="92" t="s">
        <v>133</v>
      </c>
      <c r="C130" s="93">
        <v>4848.1899999999996</v>
      </c>
      <c r="D130" s="93">
        <v>5308.91</v>
      </c>
      <c r="E130" s="93">
        <v>2381.9699999999998</v>
      </c>
      <c r="F130" s="95">
        <f t="shared" si="19"/>
        <v>49.131119036176386</v>
      </c>
      <c r="G130" s="95">
        <f t="shared" si="20"/>
        <v>44.867402159765376</v>
      </c>
    </row>
    <row r="131" spans="1:7" ht="15.75" thickBot="1" x14ac:dyDescent="0.3">
      <c r="A131" s="91">
        <v>3239</v>
      </c>
      <c r="B131" s="92" t="s">
        <v>134</v>
      </c>
      <c r="C131" s="93">
        <v>4748.72</v>
      </c>
      <c r="D131" s="93">
        <v>9157.8700000000008</v>
      </c>
      <c r="E131" s="93">
        <v>4829.3999999999996</v>
      </c>
      <c r="F131" s="95">
        <f t="shared" si="19"/>
        <v>101.69898414730704</v>
      </c>
      <c r="G131" s="95">
        <f t="shared" si="20"/>
        <v>52.734970031240877</v>
      </c>
    </row>
    <row r="132" spans="1:7" ht="60.75" thickBot="1" x14ac:dyDescent="0.3">
      <c r="A132" s="88">
        <v>329</v>
      </c>
      <c r="B132" s="89" t="s">
        <v>94</v>
      </c>
      <c r="C132" s="90">
        <f>SUM(C133:C139)</f>
        <v>85527.59</v>
      </c>
      <c r="D132" s="90">
        <f t="shared" ref="D132:E132" si="28">SUM(D133:D139)</f>
        <v>80562.740000000005</v>
      </c>
      <c r="E132" s="90">
        <f t="shared" si="28"/>
        <v>38154.5</v>
      </c>
      <c r="F132" s="132">
        <f t="shared" si="19"/>
        <v>44.61075075306109</v>
      </c>
      <c r="G132" s="132">
        <f t="shared" si="20"/>
        <v>47.35998303930576</v>
      </c>
    </row>
    <row r="133" spans="1:7" ht="60.75" thickBot="1" x14ac:dyDescent="0.3">
      <c r="A133" s="78">
        <v>3291</v>
      </c>
      <c r="B133" s="70" t="s">
        <v>135</v>
      </c>
      <c r="C133" s="161">
        <v>42730.11</v>
      </c>
      <c r="D133" s="94">
        <v>49107.44</v>
      </c>
      <c r="E133" s="93">
        <v>25632.57</v>
      </c>
      <c r="F133" s="95">
        <f t="shared" si="19"/>
        <v>59.987137875376405</v>
      </c>
      <c r="G133" s="95">
        <f t="shared" si="20"/>
        <v>52.19691761574213</v>
      </c>
    </row>
    <row r="134" spans="1:7" ht="30.75" thickBot="1" x14ac:dyDescent="0.3">
      <c r="A134" s="78">
        <v>3292</v>
      </c>
      <c r="B134" s="70" t="s">
        <v>136</v>
      </c>
      <c r="C134" s="94">
        <v>3215.9</v>
      </c>
      <c r="D134" s="94">
        <v>2654.45</v>
      </c>
      <c r="E134" s="93">
        <v>1982.71</v>
      </c>
      <c r="F134" s="95">
        <f t="shared" si="19"/>
        <v>61.653347429957392</v>
      </c>
      <c r="G134" s="95">
        <f t="shared" si="20"/>
        <v>74.693816044755039</v>
      </c>
    </row>
    <row r="135" spans="1:7" ht="15.75" thickBot="1" x14ac:dyDescent="0.3">
      <c r="A135" s="78">
        <v>3293</v>
      </c>
      <c r="B135" s="70" t="s">
        <v>137</v>
      </c>
      <c r="C135" s="94">
        <v>10938</v>
      </c>
      <c r="D135" s="94">
        <v>11414.16</v>
      </c>
      <c r="E135" s="93">
        <v>3718.99</v>
      </c>
      <c r="F135" s="95">
        <f t="shared" si="19"/>
        <v>34.000639970744196</v>
      </c>
      <c r="G135" s="95">
        <f t="shared" si="20"/>
        <v>32.582248715630406</v>
      </c>
    </row>
    <row r="136" spans="1:7" ht="15.75" thickBot="1" x14ac:dyDescent="0.3">
      <c r="A136" s="78">
        <v>3294</v>
      </c>
      <c r="B136" s="70" t="s">
        <v>138</v>
      </c>
      <c r="C136" s="94">
        <v>679.66</v>
      </c>
      <c r="D136" s="94">
        <v>929.06</v>
      </c>
      <c r="E136" s="93">
        <v>1342.66</v>
      </c>
      <c r="F136" s="95">
        <f t="shared" si="19"/>
        <v>197.54877438719362</v>
      </c>
      <c r="G136" s="95">
        <f t="shared" si="20"/>
        <v>144.51811508406348</v>
      </c>
    </row>
    <row r="137" spans="1:7" ht="30.75" thickBot="1" x14ac:dyDescent="0.3">
      <c r="A137" s="78">
        <v>3295</v>
      </c>
      <c r="B137" s="70" t="s">
        <v>139</v>
      </c>
      <c r="C137" s="94">
        <v>1288.07</v>
      </c>
      <c r="D137" s="94">
        <v>132.72</v>
      </c>
      <c r="E137" s="93">
        <v>0</v>
      </c>
      <c r="F137" s="95">
        <v>0</v>
      </c>
      <c r="G137" s="95">
        <f t="shared" si="20"/>
        <v>0</v>
      </c>
    </row>
    <row r="138" spans="1:7" ht="15.75" thickBot="1" x14ac:dyDescent="0.3">
      <c r="A138" s="78">
        <v>3296</v>
      </c>
      <c r="B138" s="70" t="s">
        <v>156</v>
      </c>
      <c r="C138" s="94">
        <v>0</v>
      </c>
      <c r="D138" s="94">
        <v>398.17</v>
      </c>
      <c r="E138" s="93">
        <v>0</v>
      </c>
      <c r="F138" s="95">
        <v>0</v>
      </c>
      <c r="G138" s="95">
        <v>0</v>
      </c>
    </row>
    <row r="139" spans="1:7" ht="60.75" thickBot="1" x14ac:dyDescent="0.3">
      <c r="A139" s="78">
        <v>3299</v>
      </c>
      <c r="B139" s="70" t="s">
        <v>94</v>
      </c>
      <c r="C139" s="94">
        <v>26675.85</v>
      </c>
      <c r="D139" s="94">
        <v>15926.74</v>
      </c>
      <c r="E139" s="93">
        <v>5477.57</v>
      </c>
      <c r="F139" s="95">
        <f t="shared" si="19"/>
        <v>20.53381616705747</v>
      </c>
      <c r="G139" s="95">
        <f t="shared" si="20"/>
        <v>34.392286180348272</v>
      </c>
    </row>
    <row r="140" spans="1:7" ht="15.75" thickBot="1" x14ac:dyDescent="0.3">
      <c r="A140" s="85">
        <v>34</v>
      </c>
      <c r="B140" s="86" t="s">
        <v>95</v>
      </c>
      <c r="C140" s="150">
        <f>SUM(C141)</f>
        <v>4811.41</v>
      </c>
      <c r="D140" s="150">
        <f t="shared" ref="D140:E140" si="29">SUM(D141)</f>
        <v>4910.74</v>
      </c>
      <c r="E140" s="150">
        <f t="shared" si="29"/>
        <v>2296.87</v>
      </c>
      <c r="F140" s="87">
        <f t="shared" si="19"/>
        <v>47.737981173917831</v>
      </c>
      <c r="G140" s="87">
        <f t="shared" si="20"/>
        <v>46.772380537352817</v>
      </c>
    </row>
    <row r="141" spans="1:7" ht="30.75" thickBot="1" x14ac:dyDescent="0.3">
      <c r="A141" s="88">
        <v>343</v>
      </c>
      <c r="B141" s="89" t="s">
        <v>96</v>
      </c>
      <c r="C141" s="90">
        <f>SUM(C142)</f>
        <v>4811.41</v>
      </c>
      <c r="D141" s="90">
        <f t="shared" ref="D141:E141" si="30">SUM(D142)</f>
        <v>4910.74</v>
      </c>
      <c r="E141" s="90">
        <f t="shared" si="30"/>
        <v>2296.87</v>
      </c>
      <c r="F141" s="132">
        <f t="shared" si="19"/>
        <v>47.737981173917831</v>
      </c>
      <c r="G141" s="132">
        <f t="shared" si="20"/>
        <v>46.772380537352817</v>
      </c>
    </row>
    <row r="142" spans="1:7" ht="45.75" thickBot="1" x14ac:dyDescent="0.3">
      <c r="A142" s="78">
        <v>3431</v>
      </c>
      <c r="B142" s="70" t="s">
        <v>140</v>
      </c>
      <c r="C142" s="71">
        <v>4811.41</v>
      </c>
      <c r="D142" s="71">
        <v>4910.74</v>
      </c>
      <c r="E142" s="71">
        <v>2296.87</v>
      </c>
      <c r="F142" s="95">
        <f t="shared" si="19"/>
        <v>47.737981173917831</v>
      </c>
      <c r="G142" s="95">
        <f t="shared" si="20"/>
        <v>46.772380537352817</v>
      </c>
    </row>
    <row r="143" spans="1:7" ht="15.75" thickBot="1" x14ac:dyDescent="0.3">
      <c r="A143" s="80">
        <v>35</v>
      </c>
      <c r="B143" s="81" t="s">
        <v>97</v>
      </c>
      <c r="C143" s="82">
        <f>SUM(C144)</f>
        <v>0</v>
      </c>
      <c r="D143" s="82">
        <f t="shared" ref="D143:E143" si="31">SUM(D144)</f>
        <v>8626.98</v>
      </c>
      <c r="E143" s="82">
        <f t="shared" si="31"/>
        <v>0</v>
      </c>
      <c r="F143" s="82">
        <v>0</v>
      </c>
      <c r="G143" s="82">
        <f t="shared" si="20"/>
        <v>0</v>
      </c>
    </row>
    <row r="144" spans="1:7" ht="56.25" customHeight="1" x14ac:dyDescent="0.25">
      <c r="A144" s="192">
        <v>352</v>
      </c>
      <c r="B144" s="194" t="s">
        <v>98</v>
      </c>
      <c r="C144" s="199">
        <f>SUM(C146:C147)</f>
        <v>0</v>
      </c>
      <c r="D144" s="199">
        <f t="shared" ref="D144" si="32">SUM(D146:D147)</f>
        <v>8626.98</v>
      </c>
      <c r="E144" s="199">
        <f>SUM(E146)</f>
        <v>0</v>
      </c>
      <c r="F144" s="196">
        <v>0</v>
      </c>
      <c r="G144" s="196">
        <v>0</v>
      </c>
    </row>
    <row r="145" spans="1:7" ht="15.75" thickBot="1" x14ac:dyDescent="0.3">
      <c r="A145" s="193"/>
      <c r="B145" s="195"/>
      <c r="C145" s="200"/>
      <c r="D145" s="200"/>
      <c r="E145" s="200"/>
      <c r="F145" s="197"/>
      <c r="G145" s="197"/>
    </row>
    <row r="146" spans="1:7" ht="30.75" thickBot="1" x14ac:dyDescent="0.3">
      <c r="A146" s="78">
        <v>3522</v>
      </c>
      <c r="B146" s="70" t="s">
        <v>141</v>
      </c>
      <c r="C146" s="71">
        <v>0</v>
      </c>
      <c r="D146" s="71">
        <v>0</v>
      </c>
      <c r="E146" s="71">
        <v>0</v>
      </c>
      <c r="F146" s="73">
        <v>0</v>
      </c>
      <c r="G146" s="73">
        <v>0</v>
      </c>
    </row>
    <row r="147" spans="1:7" ht="45.75" thickBot="1" x14ac:dyDescent="0.3">
      <c r="A147" s="78">
        <v>3523</v>
      </c>
      <c r="B147" s="70" t="s">
        <v>157</v>
      </c>
      <c r="C147" s="71">
        <v>0</v>
      </c>
      <c r="D147" s="71">
        <v>8626.98</v>
      </c>
      <c r="E147" s="71">
        <v>0</v>
      </c>
      <c r="F147" s="73">
        <v>0</v>
      </c>
      <c r="G147" s="73">
        <v>0</v>
      </c>
    </row>
    <row r="148" spans="1:7" ht="60.75" thickBot="1" x14ac:dyDescent="0.3">
      <c r="A148" s="77">
        <v>36</v>
      </c>
      <c r="B148" s="68" t="s">
        <v>99</v>
      </c>
      <c r="C148" s="69">
        <f>C149+C152</f>
        <v>162920.53</v>
      </c>
      <c r="D148" s="69">
        <f>D149+D152</f>
        <v>102196.57</v>
      </c>
      <c r="E148" s="69">
        <f>E152</f>
        <v>57944.87</v>
      </c>
      <c r="F148" s="69">
        <f>E148/C148*100</f>
        <v>35.566340227348881</v>
      </c>
      <c r="G148" s="69">
        <f>E148/D148*100</f>
        <v>56.699427387827207</v>
      </c>
    </row>
    <row r="149" spans="1:7" ht="30.75" thickBot="1" x14ac:dyDescent="0.3">
      <c r="A149" s="88">
        <v>363</v>
      </c>
      <c r="B149" s="89" t="s">
        <v>100</v>
      </c>
      <c r="C149" s="90">
        <f>SUM(C150:C151)</f>
        <v>68773</v>
      </c>
      <c r="D149" s="90">
        <f t="shared" ref="D149:E149" si="33">SUM(D150:D151)</f>
        <v>9290.6</v>
      </c>
      <c r="E149" s="90">
        <f t="shared" si="33"/>
        <v>0</v>
      </c>
      <c r="F149" s="132">
        <f t="shared" ref="F149:F186" si="34">E149/C149*100</f>
        <v>0</v>
      </c>
      <c r="G149" s="132">
        <f t="shared" ref="G149:G186" si="35">E149/D149*100</f>
        <v>0</v>
      </c>
    </row>
    <row r="150" spans="1:7" ht="45.75" thickBot="1" x14ac:dyDescent="0.3">
      <c r="A150" s="78">
        <v>3631</v>
      </c>
      <c r="B150" s="70" t="s">
        <v>142</v>
      </c>
      <c r="C150" s="94">
        <v>1592.67</v>
      </c>
      <c r="D150" s="94">
        <v>7963.37</v>
      </c>
      <c r="E150" s="94">
        <v>0</v>
      </c>
      <c r="F150" s="95">
        <f t="shared" si="34"/>
        <v>0</v>
      </c>
      <c r="G150" s="95">
        <f t="shared" si="35"/>
        <v>0</v>
      </c>
    </row>
    <row r="151" spans="1:7" ht="75.75" thickBot="1" x14ac:dyDescent="0.3">
      <c r="A151" s="78">
        <v>3632</v>
      </c>
      <c r="B151" s="70" t="s">
        <v>222</v>
      </c>
      <c r="C151" s="94">
        <v>67180.33</v>
      </c>
      <c r="D151" s="94">
        <v>1327.23</v>
      </c>
      <c r="E151" s="94">
        <v>0</v>
      </c>
      <c r="F151" s="95">
        <v>0</v>
      </c>
      <c r="G151" s="95">
        <f t="shared" si="35"/>
        <v>0</v>
      </c>
    </row>
    <row r="152" spans="1:7" ht="30.75" thickBot="1" x14ac:dyDescent="0.3">
      <c r="A152" s="88">
        <v>366</v>
      </c>
      <c r="B152" s="89" t="s">
        <v>229</v>
      </c>
      <c r="C152" s="90">
        <f>C153</f>
        <v>94147.53</v>
      </c>
      <c r="D152" s="90">
        <v>92905.97</v>
      </c>
      <c r="E152" s="90">
        <f>E153</f>
        <v>57944.87</v>
      </c>
      <c r="F152" s="132">
        <f>E152/C152*100</f>
        <v>61.546882855025522</v>
      </c>
      <c r="G152" s="132">
        <f>E152/D152</f>
        <v>0.62369371957474851</v>
      </c>
    </row>
    <row r="153" spans="1:7" ht="30.75" thickBot="1" x14ac:dyDescent="0.3">
      <c r="A153" s="78">
        <v>3661</v>
      </c>
      <c r="B153" s="70" t="s">
        <v>229</v>
      </c>
      <c r="C153" s="169">
        <v>94147.53</v>
      </c>
      <c r="D153" s="94">
        <v>92905.97</v>
      </c>
      <c r="E153" s="94">
        <v>57944.87</v>
      </c>
      <c r="F153" s="132">
        <f>E153/C153*100</f>
        <v>61.546882855025522</v>
      </c>
      <c r="G153" s="132">
        <f>E153/D153</f>
        <v>0.62369371957474851</v>
      </c>
    </row>
    <row r="154" spans="1:7" ht="60.75" thickBot="1" x14ac:dyDescent="0.3">
      <c r="A154" s="77">
        <v>37</v>
      </c>
      <c r="B154" s="68" t="s">
        <v>101</v>
      </c>
      <c r="C154" s="69">
        <f>SUM(C155)</f>
        <v>45039.34</v>
      </c>
      <c r="D154" s="69">
        <f t="shared" ref="D154:E154" si="36">SUM(D155)</f>
        <v>77642.84</v>
      </c>
      <c r="E154" s="69">
        <f t="shared" si="36"/>
        <v>17150.150000000001</v>
      </c>
      <c r="F154" s="72">
        <f t="shared" si="34"/>
        <v>38.0781556745725</v>
      </c>
      <c r="G154" s="72">
        <f t="shared" si="35"/>
        <v>22.088514536562549</v>
      </c>
    </row>
    <row r="155" spans="1:7" ht="60.75" thickBot="1" x14ac:dyDescent="0.3">
      <c r="A155" s="88">
        <v>372</v>
      </c>
      <c r="B155" s="89" t="s">
        <v>102</v>
      </c>
      <c r="C155" s="90">
        <f>SUM(C156:C157)</f>
        <v>45039.34</v>
      </c>
      <c r="D155" s="90">
        <f t="shared" ref="D155:E155" si="37">SUM(D156:D157)</f>
        <v>77642.84</v>
      </c>
      <c r="E155" s="90">
        <f t="shared" si="37"/>
        <v>17150.150000000001</v>
      </c>
      <c r="F155" s="132">
        <f t="shared" si="34"/>
        <v>38.0781556745725</v>
      </c>
      <c r="G155" s="132">
        <f t="shared" si="35"/>
        <v>22.088514536562549</v>
      </c>
    </row>
    <row r="156" spans="1:7" ht="60.75" thickBot="1" x14ac:dyDescent="0.3">
      <c r="A156" s="78">
        <v>3721</v>
      </c>
      <c r="B156" s="70" t="s">
        <v>143</v>
      </c>
      <c r="C156" s="71">
        <v>27986.06</v>
      </c>
      <c r="D156" s="71">
        <v>63043.33</v>
      </c>
      <c r="E156" s="71">
        <v>13894.45</v>
      </c>
      <c r="F156" s="95">
        <f t="shared" si="34"/>
        <v>49.647753202844555</v>
      </c>
      <c r="G156" s="95">
        <f t="shared" si="35"/>
        <v>22.039524244674258</v>
      </c>
    </row>
    <row r="157" spans="1:7" ht="60.75" thickBot="1" x14ac:dyDescent="0.3">
      <c r="A157" s="78">
        <v>3722</v>
      </c>
      <c r="B157" s="70" t="s">
        <v>144</v>
      </c>
      <c r="C157" s="71">
        <v>17053.28</v>
      </c>
      <c r="D157" s="71">
        <v>14599.51</v>
      </c>
      <c r="E157" s="71">
        <v>3255.7</v>
      </c>
      <c r="F157" s="95">
        <f t="shared" si="34"/>
        <v>19.091341958848972</v>
      </c>
      <c r="G157" s="95">
        <f t="shared" si="35"/>
        <v>22.300063495281687</v>
      </c>
    </row>
    <row r="158" spans="1:7" ht="15.75" thickBot="1" x14ac:dyDescent="0.3">
      <c r="A158" s="77">
        <v>38</v>
      </c>
      <c r="B158" s="68" t="s">
        <v>103</v>
      </c>
      <c r="C158" s="69">
        <f>SUM(C159+C164)</f>
        <v>121442.93</v>
      </c>
      <c r="D158" s="69">
        <f t="shared" ref="D158" si="38">SUM(D159+D162)</f>
        <v>106974.59</v>
      </c>
      <c r="E158" s="69">
        <f>SUM(E159+E164)</f>
        <v>32267.39</v>
      </c>
      <c r="F158" s="69">
        <f t="shared" si="34"/>
        <v>26.570002881188721</v>
      </c>
      <c r="G158" s="69">
        <f t="shared" si="35"/>
        <v>30.163602403150129</v>
      </c>
    </row>
    <row r="159" spans="1:7" ht="15.75" thickBot="1" x14ac:dyDescent="0.3">
      <c r="A159" s="88">
        <v>381</v>
      </c>
      <c r="B159" s="89" t="s">
        <v>104</v>
      </c>
      <c r="C159" s="90">
        <f>SUM(C160:C161)</f>
        <v>109789.15</v>
      </c>
      <c r="D159" s="90">
        <f t="shared" ref="D159:E159" si="39">SUM(D160:D161)</f>
        <v>105647.36</v>
      </c>
      <c r="E159" s="90">
        <f t="shared" si="39"/>
        <v>29834.47</v>
      </c>
      <c r="F159" s="132">
        <f t="shared" si="34"/>
        <v>27.174333711482422</v>
      </c>
      <c r="G159" s="132">
        <f t="shared" si="35"/>
        <v>28.239673949259121</v>
      </c>
    </row>
    <row r="160" spans="1:7" ht="30.75" thickBot="1" x14ac:dyDescent="0.3">
      <c r="A160" s="78">
        <v>3811</v>
      </c>
      <c r="B160" s="70" t="s">
        <v>145</v>
      </c>
      <c r="C160" s="71">
        <v>109789.15</v>
      </c>
      <c r="D160" s="71">
        <v>104320.13</v>
      </c>
      <c r="E160" s="71">
        <v>29834.47</v>
      </c>
      <c r="F160" s="95">
        <f t="shared" si="34"/>
        <v>27.174333711482422</v>
      </c>
      <c r="G160" s="95">
        <f t="shared" si="35"/>
        <v>28.598957842556374</v>
      </c>
    </row>
    <row r="161" spans="1:7" ht="30.75" thickBot="1" x14ac:dyDescent="0.3">
      <c r="A161" s="78">
        <v>3812</v>
      </c>
      <c r="B161" s="70" t="s">
        <v>146</v>
      </c>
      <c r="C161" s="71">
        <f>SUM(C162)</f>
        <v>0</v>
      </c>
      <c r="D161" s="71">
        <v>1327.23</v>
      </c>
      <c r="E161" s="71">
        <f t="shared" ref="E161" si="40">SUM(E162)</f>
        <v>0</v>
      </c>
      <c r="F161" s="95">
        <v>0</v>
      </c>
      <c r="G161" s="95">
        <f t="shared" si="35"/>
        <v>0</v>
      </c>
    </row>
    <row r="162" spans="1:7" ht="60.75" thickBot="1" x14ac:dyDescent="0.3">
      <c r="A162" s="88">
        <v>383</v>
      </c>
      <c r="B162" s="89" t="s">
        <v>147</v>
      </c>
      <c r="C162" s="90">
        <f>SUM(C163)</f>
        <v>0</v>
      </c>
      <c r="D162" s="90">
        <v>1327.23</v>
      </c>
      <c r="E162" s="90">
        <f t="shared" ref="E162" si="41">SUM(E163)</f>
        <v>0</v>
      </c>
      <c r="F162" s="132">
        <v>0</v>
      </c>
      <c r="G162" s="132">
        <f t="shared" si="35"/>
        <v>0</v>
      </c>
    </row>
    <row r="163" spans="1:7" ht="60.75" thickBot="1" x14ac:dyDescent="0.3">
      <c r="A163" s="78">
        <v>3831</v>
      </c>
      <c r="B163" s="70" t="s">
        <v>147</v>
      </c>
      <c r="C163" s="71">
        <v>0</v>
      </c>
      <c r="D163" s="71">
        <v>1327.23</v>
      </c>
      <c r="E163" s="147">
        <v>0</v>
      </c>
      <c r="F163" s="145">
        <v>0</v>
      </c>
      <c r="G163" s="145">
        <f t="shared" si="35"/>
        <v>0</v>
      </c>
    </row>
    <row r="164" spans="1:7" ht="30.75" thickBot="1" x14ac:dyDescent="0.3">
      <c r="A164" s="85">
        <v>386</v>
      </c>
      <c r="B164" s="86" t="s">
        <v>230</v>
      </c>
      <c r="C164" s="150">
        <f>C165</f>
        <v>11653.78</v>
      </c>
      <c r="D164" s="150">
        <v>0</v>
      </c>
      <c r="E164" s="150">
        <v>2432.92</v>
      </c>
      <c r="F164" s="87">
        <v>0</v>
      </c>
      <c r="G164" s="87">
        <v>0</v>
      </c>
    </row>
    <row r="165" spans="1:7" ht="30.75" thickBot="1" x14ac:dyDescent="0.3">
      <c r="A165" s="78">
        <v>3861</v>
      </c>
      <c r="B165" s="70" t="s">
        <v>230</v>
      </c>
      <c r="C165" s="71">
        <v>11653.78</v>
      </c>
      <c r="D165" s="71">
        <v>0</v>
      </c>
      <c r="E165" s="147">
        <v>2432.92</v>
      </c>
      <c r="F165" s="145">
        <v>0</v>
      </c>
      <c r="G165" s="145">
        <v>0</v>
      </c>
    </row>
    <row r="166" spans="1:7" ht="45.75" thickBot="1" x14ac:dyDescent="0.3">
      <c r="A166" s="80">
        <v>4</v>
      </c>
      <c r="B166" s="81" t="s">
        <v>105</v>
      </c>
      <c r="C166" s="82">
        <f>C167+C170+C183</f>
        <v>67481.06</v>
      </c>
      <c r="D166" s="82">
        <f>D167+D170+D183</f>
        <v>661755.80000000005</v>
      </c>
      <c r="E166" s="82">
        <f>E167+E170</f>
        <v>6412.38</v>
      </c>
      <c r="F166" s="82">
        <f t="shared" si="34"/>
        <v>9.5024885501205834</v>
      </c>
      <c r="G166" s="82">
        <f t="shared" si="35"/>
        <v>0.96899490718479531</v>
      </c>
    </row>
    <row r="167" spans="1:7" ht="45.75" thickBot="1" x14ac:dyDescent="0.3">
      <c r="A167" s="85">
        <v>41</v>
      </c>
      <c r="B167" s="86" t="s">
        <v>106</v>
      </c>
      <c r="C167" s="87">
        <f>SUM(C168)</f>
        <v>0</v>
      </c>
      <c r="D167" s="87">
        <f t="shared" ref="D167:E167" si="42">SUM(D168)</f>
        <v>132.72</v>
      </c>
      <c r="E167" s="87">
        <f t="shared" si="42"/>
        <v>0</v>
      </c>
      <c r="F167" s="87">
        <v>0</v>
      </c>
      <c r="G167" s="87">
        <v>0</v>
      </c>
    </row>
    <row r="168" spans="1:7" ht="30.75" thickBot="1" x14ac:dyDescent="0.3">
      <c r="A168" s="88">
        <v>411</v>
      </c>
      <c r="B168" s="89" t="s">
        <v>148</v>
      </c>
      <c r="C168" s="132">
        <f>SUM(C169)</f>
        <v>0</v>
      </c>
      <c r="D168" s="132">
        <f t="shared" ref="D168:E168" si="43">SUM(D169)</f>
        <v>132.72</v>
      </c>
      <c r="E168" s="132">
        <f t="shared" si="43"/>
        <v>0</v>
      </c>
      <c r="F168" s="132">
        <v>0</v>
      </c>
      <c r="G168" s="132">
        <v>0</v>
      </c>
    </row>
    <row r="169" spans="1:7" ht="30.75" thickBot="1" x14ac:dyDescent="0.3">
      <c r="A169" s="91">
        <v>4111</v>
      </c>
      <c r="B169" s="92" t="s">
        <v>148</v>
      </c>
      <c r="C169" s="95">
        <v>0</v>
      </c>
      <c r="D169" s="95">
        <v>132.72</v>
      </c>
      <c r="E169" s="95">
        <v>0</v>
      </c>
      <c r="F169" s="95">
        <v>0</v>
      </c>
      <c r="G169" s="95">
        <v>0</v>
      </c>
    </row>
    <row r="170" spans="1:7" ht="60.75" thickBot="1" x14ac:dyDescent="0.3">
      <c r="A170" s="85">
        <v>42</v>
      </c>
      <c r="B170" s="86" t="s">
        <v>107</v>
      </c>
      <c r="C170" s="87">
        <f>C171+C175+C180</f>
        <v>67481.06</v>
      </c>
      <c r="D170" s="87">
        <f>D171+D175+D180</f>
        <v>654986.94000000006</v>
      </c>
      <c r="E170" s="87">
        <f>E171+E175+E180</f>
        <v>6412.38</v>
      </c>
      <c r="F170" s="87">
        <f t="shared" si="34"/>
        <v>9.5024885501205834</v>
      </c>
      <c r="G170" s="87">
        <f t="shared" si="35"/>
        <v>0.97900883336696753</v>
      </c>
    </row>
    <row r="171" spans="1:7" ht="30.75" thickBot="1" x14ac:dyDescent="0.3">
      <c r="A171" s="88">
        <v>421</v>
      </c>
      <c r="B171" s="89" t="s">
        <v>108</v>
      </c>
      <c r="C171" s="90">
        <f>SUM(C172:C174)</f>
        <v>35124.300000000003</v>
      </c>
      <c r="D171" s="90">
        <f t="shared" ref="D171:E171" si="44">SUM(D172:D174)</f>
        <v>562744.71000000008</v>
      </c>
      <c r="E171" s="90">
        <f t="shared" si="44"/>
        <v>0</v>
      </c>
      <c r="F171" s="132">
        <f t="shared" si="34"/>
        <v>0</v>
      </c>
      <c r="G171" s="132">
        <f t="shared" si="35"/>
        <v>0</v>
      </c>
    </row>
    <row r="172" spans="1:7" ht="15.75" thickBot="1" x14ac:dyDescent="0.3">
      <c r="A172" s="78">
        <v>4212</v>
      </c>
      <c r="B172" s="70" t="s">
        <v>149</v>
      </c>
      <c r="C172" s="71">
        <v>23877.07</v>
      </c>
      <c r="D172" s="71">
        <v>430021.9</v>
      </c>
      <c r="E172" s="149">
        <v>0</v>
      </c>
      <c r="F172" s="95">
        <f t="shared" si="34"/>
        <v>0</v>
      </c>
      <c r="G172" s="95">
        <f t="shared" si="35"/>
        <v>0</v>
      </c>
    </row>
    <row r="173" spans="1:7" ht="45.75" thickBot="1" x14ac:dyDescent="0.3">
      <c r="A173" s="78">
        <v>4213</v>
      </c>
      <c r="B173" s="70" t="s">
        <v>150</v>
      </c>
      <c r="C173" s="71">
        <v>11247.23</v>
      </c>
      <c r="D173" s="71">
        <v>112814.39</v>
      </c>
      <c r="E173" s="71">
        <v>0</v>
      </c>
      <c r="F173" s="95">
        <v>0</v>
      </c>
      <c r="G173" s="95">
        <f t="shared" si="35"/>
        <v>0</v>
      </c>
    </row>
    <row r="174" spans="1:7" ht="30.75" thickBot="1" x14ac:dyDescent="0.3">
      <c r="A174" s="78">
        <v>4214</v>
      </c>
      <c r="B174" s="70" t="s">
        <v>151</v>
      </c>
      <c r="C174" s="71">
        <v>0</v>
      </c>
      <c r="D174" s="71">
        <v>19908.419999999998</v>
      </c>
      <c r="E174" s="71">
        <v>0</v>
      </c>
      <c r="F174" s="95" t="e">
        <f t="shared" si="34"/>
        <v>#DIV/0!</v>
      </c>
      <c r="G174" s="95">
        <f t="shared" si="35"/>
        <v>0</v>
      </c>
    </row>
    <row r="175" spans="1:7" ht="30.75" thickBot="1" x14ac:dyDescent="0.3">
      <c r="A175" s="88">
        <v>422</v>
      </c>
      <c r="B175" s="89" t="s">
        <v>109</v>
      </c>
      <c r="C175" s="90">
        <f>SUM(C176:C178)</f>
        <v>27562.15</v>
      </c>
      <c r="D175" s="90">
        <f t="shared" ref="D175:E175" si="45">SUM(D176:D178)</f>
        <v>81624.51999999999</v>
      </c>
      <c r="E175" s="90">
        <f t="shared" si="45"/>
        <v>622.35</v>
      </c>
      <c r="F175" s="132">
        <f t="shared" si="34"/>
        <v>2.2579878565351397</v>
      </c>
      <c r="G175" s="132">
        <f t="shared" si="35"/>
        <v>0.76245471336309245</v>
      </c>
    </row>
    <row r="176" spans="1:7" ht="30.75" thickBot="1" x14ac:dyDescent="0.3">
      <c r="A176" s="78">
        <v>4221</v>
      </c>
      <c r="B176" s="70" t="s">
        <v>152</v>
      </c>
      <c r="C176" s="94">
        <v>2749.45</v>
      </c>
      <c r="D176" s="94">
        <v>1990.84</v>
      </c>
      <c r="E176" s="94">
        <v>622.35</v>
      </c>
      <c r="F176" s="95">
        <f t="shared" si="34"/>
        <v>22.635436178144722</v>
      </c>
      <c r="G176" s="95">
        <f t="shared" si="35"/>
        <v>31.260673886399715</v>
      </c>
    </row>
    <row r="177" spans="1:7" ht="45.75" thickBot="1" x14ac:dyDescent="0.3">
      <c r="A177" s="78">
        <v>4223</v>
      </c>
      <c r="B177" s="70" t="s">
        <v>158</v>
      </c>
      <c r="C177" s="94">
        <v>7196.56</v>
      </c>
      <c r="D177" s="94">
        <v>13272.28</v>
      </c>
      <c r="E177" s="94">
        <v>0</v>
      </c>
      <c r="F177" s="95">
        <v>0</v>
      </c>
      <c r="G177" s="95">
        <v>0</v>
      </c>
    </row>
    <row r="178" spans="1:7" ht="45.75" thickBot="1" x14ac:dyDescent="0.3">
      <c r="A178" s="78">
        <v>4227</v>
      </c>
      <c r="B178" s="70" t="s">
        <v>153</v>
      </c>
      <c r="C178" s="94">
        <v>17616.14</v>
      </c>
      <c r="D178" s="94">
        <v>66361.399999999994</v>
      </c>
      <c r="E178" s="94">
        <v>0</v>
      </c>
      <c r="F178" s="95">
        <f t="shared" si="34"/>
        <v>0</v>
      </c>
      <c r="G178" s="95">
        <f t="shared" si="35"/>
        <v>0</v>
      </c>
    </row>
    <row r="179" spans="1:7" ht="60.75" thickBot="1" x14ac:dyDescent="0.3">
      <c r="A179" s="78">
        <v>4231</v>
      </c>
      <c r="B179" s="70" t="s">
        <v>154</v>
      </c>
      <c r="C179" s="71">
        <v>0</v>
      </c>
      <c r="D179" s="71">
        <v>0</v>
      </c>
      <c r="E179" s="71">
        <v>0</v>
      </c>
      <c r="F179" s="95">
        <v>0</v>
      </c>
      <c r="G179" s="95">
        <v>0</v>
      </c>
    </row>
    <row r="180" spans="1:7" ht="45.75" thickBot="1" x14ac:dyDescent="0.3">
      <c r="A180" s="88">
        <v>426</v>
      </c>
      <c r="B180" s="89" t="s">
        <v>110</v>
      </c>
      <c r="C180" s="90">
        <f>SUM(C181:C182)</f>
        <v>4794.6099999999997</v>
      </c>
      <c r="D180" s="90">
        <f t="shared" ref="D180" si="46">SUM(D181:D182)</f>
        <v>10617.71</v>
      </c>
      <c r="E180" s="90">
        <f>E181</f>
        <v>5790.03</v>
      </c>
      <c r="F180" s="132">
        <f t="shared" si="34"/>
        <v>120.76122979762691</v>
      </c>
      <c r="G180" s="132">
        <f t="shared" si="35"/>
        <v>54.531815240762839</v>
      </c>
    </row>
    <row r="181" spans="1:7" ht="45.75" thickBot="1" x14ac:dyDescent="0.3">
      <c r="A181" s="88">
        <v>4262</v>
      </c>
      <c r="B181" s="162" t="s">
        <v>216</v>
      </c>
      <c r="C181" s="90">
        <v>0</v>
      </c>
      <c r="D181" s="90">
        <v>1327.23</v>
      </c>
      <c r="E181" s="90">
        <v>5790.03</v>
      </c>
      <c r="F181" s="132"/>
      <c r="G181" s="132">
        <f t="shared" si="35"/>
        <v>436.24918062430771</v>
      </c>
    </row>
    <row r="182" spans="1:7" ht="45.75" thickBot="1" x14ac:dyDescent="0.3">
      <c r="A182" s="78">
        <v>4263</v>
      </c>
      <c r="B182" s="70" t="s">
        <v>155</v>
      </c>
      <c r="C182" s="71">
        <v>4794.6099999999997</v>
      </c>
      <c r="D182" s="71">
        <v>9290.48</v>
      </c>
      <c r="E182" s="71">
        <v>5790.03</v>
      </c>
      <c r="F182" s="95">
        <f t="shared" si="34"/>
        <v>120.76122979762691</v>
      </c>
      <c r="G182" s="95">
        <f t="shared" si="35"/>
        <v>62.322183568556198</v>
      </c>
    </row>
    <row r="183" spans="1:7" ht="60.75" thickBot="1" x14ac:dyDescent="0.3">
      <c r="A183" s="77">
        <v>45</v>
      </c>
      <c r="B183" s="68" t="s">
        <v>111</v>
      </c>
      <c r="C183" s="69">
        <f>SUM(C184)</f>
        <v>0</v>
      </c>
      <c r="D183" s="69">
        <f t="shared" ref="D183:E183" si="47">SUM(D184)</f>
        <v>6636.14</v>
      </c>
      <c r="E183" s="69">
        <f t="shared" si="47"/>
        <v>0</v>
      </c>
      <c r="F183" s="69">
        <v>0</v>
      </c>
      <c r="G183" s="69">
        <f t="shared" si="35"/>
        <v>0</v>
      </c>
    </row>
    <row r="184" spans="1:7" ht="45.75" thickBot="1" x14ac:dyDescent="0.3">
      <c r="A184" s="88">
        <v>451</v>
      </c>
      <c r="B184" s="89" t="s">
        <v>112</v>
      </c>
      <c r="C184" s="90">
        <f>SUM(C185)</f>
        <v>0</v>
      </c>
      <c r="D184" s="90">
        <f>D185</f>
        <v>6636.14</v>
      </c>
      <c r="E184" s="90">
        <f t="shared" ref="E184" si="48">SUM(E185)</f>
        <v>0</v>
      </c>
      <c r="F184" s="132">
        <v>0</v>
      </c>
      <c r="G184" s="132">
        <f t="shared" si="35"/>
        <v>0</v>
      </c>
    </row>
    <row r="185" spans="1:7" ht="45.75" thickBot="1" x14ac:dyDescent="0.3">
      <c r="A185" s="78">
        <v>4511</v>
      </c>
      <c r="B185" s="70" t="s">
        <v>112</v>
      </c>
      <c r="C185" s="71">
        <v>0</v>
      </c>
      <c r="D185" s="71">
        <v>6636.14</v>
      </c>
      <c r="E185" s="71">
        <v>0</v>
      </c>
      <c r="F185" s="95">
        <v>0</v>
      </c>
      <c r="G185" s="95">
        <f t="shared" si="35"/>
        <v>0</v>
      </c>
    </row>
    <row r="186" spans="1:7" ht="15.75" thickBot="1" x14ac:dyDescent="0.3">
      <c r="A186" s="79" t="s">
        <v>113</v>
      </c>
      <c r="B186" s="74"/>
      <c r="C186" s="75">
        <f>C166+C103</f>
        <v>914114.74699999997</v>
      </c>
      <c r="D186" s="75">
        <f>D166+D103</f>
        <v>1671603.95</v>
      </c>
      <c r="E186" s="75">
        <f>E166+E103</f>
        <v>455508.81000000006</v>
      </c>
      <c r="F186" s="148">
        <f t="shared" si="34"/>
        <v>49.830594189068485</v>
      </c>
      <c r="G186" s="148">
        <f t="shared" si="35"/>
        <v>27.24980459635789</v>
      </c>
    </row>
    <row r="188" spans="1:7" x14ac:dyDescent="0.25">
      <c r="A188" s="76" t="s">
        <v>213</v>
      </c>
    </row>
    <row r="189" spans="1:7" x14ac:dyDescent="0.25">
      <c r="A189" s="76"/>
    </row>
    <row r="191" spans="1:7" x14ac:dyDescent="0.25">
      <c r="A191" s="98" t="s">
        <v>159</v>
      </c>
      <c r="B191"/>
      <c r="C191"/>
      <c r="D191"/>
    </row>
    <row r="192" spans="1:7" x14ac:dyDescent="0.25">
      <c r="A192" s="99" t="s">
        <v>236</v>
      </c>
      <c r="B192" s="99"/>
      <c r="C192" s="99"/>
      <c r="D192" s="99"/>
      <c r="E192" s="99"/>
      <c r="F192" s="133"/>
      <c r="G192" s="133"/>
    </row>
    <row r="193" spans="1:10" x14ac:dyDescent="0.25">
      <c r="A193" s="99" t="s">
        <v>160</v>
      </c>
      <c r="B193"/>
      <c r="C193"/>
      <c r="D193"/>
    </row>
    <row r="194" spans="1:10" x14ac:dyDescent="0.25">
      <c r="A194" s="100"/>
      <c r="B194"/>
      <c r="C194"/>
      <c r="D194"/>
    </row>
    <row r="195" spans="1:10" x14ac:dyDescent="0.25">
      <c r="A195" s="204" t="s">
        <v>161</v>
      </c>
      <c r="B195" s="204"/>
      <c r="C195" s="204"/>
      <c r="D195" s="204"/>
      <c r="E195" s="204"/>
      <c r="F195" s="204"/>
      <c r="G195" s="204"/>
    </row>
    <row r="196" spans="1:10" x14ac:dyDescent="0.25">
      <c r="A196" s="203" t="s">
        <v>237</v>
      </c>
      <c r="B196" s="203"/>
      <c r="C196" s="203"/>
      <c r="D196" s="203"/>
      <c r="E196" s="203"/>
      <c r="F196" s="203"/>
      <c r="G196" s="203"/>
    </row>
    <row r="197" spans="1:10" x14ac:dyDescent="0.25">
      <c r="A197" s="101"/>
      <c r="B197"/>
      <c r="C197"/>
      <c r="D197"/>
    </row>
    <row r="198" spans="1:10" x14ac:dyDescent="0.25">
      <c r="A198" s="204" t="s">
        <v>162</v>
      </c>
      <c r="B198" s="204"/>
      <c r="C198" s="204"/>
      <c r="D198" s="204"/>
      <c r="E198" s="204"/>
      <c r="F198" s="204"/>
      <c r="G198" s="204"/>
    </row>
    <row r="199" spans="1:10" x14ac:dyDescent="0.25">
      <c r="A199" s="203" t="s">
        <v>163</v>
      </c>
      <c r="B199" s="203"/>
      <c r="C199" s="203"/>
      <c r="D199" s="203"/>
      <c r="E199" s="203"/>
      <c r="F199" s="203"/>
      <c r="G199" s="203"/>
    </row>
    <row r="200" spans="1:10" x14ac:dyDescent="0.25">
      <c r="A200" s="102"/>
      <c r="B200"/>
      <c r="C200"/>
      <c r="D200"/>
    </row>
    <row r="201" spans="1:10" x14ac:dyDescent="0.25">
      <c r="A201" s="204" t="s">
        <v>164</v>
      </c>
      <c r="B201" s="204"/>
      <c r="C201" s="204"/>
      <c r="D201" s="204"/>
      <c r="E201" s="204"/>
      <c r="F201" s="204"/>
      <c r="G201" s="204"/>
    </row>
    <row r="202" spans="1:10" x14ac:dyDescent="0.25">
      <c r="A202" s="191" t="s">
        <v>238</v>
      </c>
      <c r="B202" s="191"/>
      <c r="C202" s="191"/>
      <c r="D202" s="191"/>
      <c r="E202" s="191"/>
      <c r="F202" s="191"/>
      <c r="G202" s="191"/>
    </row>
    <row r="203" spans="1:10" x14ac:dyDescent="0.25">
      <c r="A203" s="191" t="s">
        <v>259</v>
      </c>
      <c r="B203" s="191"/>
      <c r="C203" s="191"/>
      <c r="D203" s="191"/>
      <c r="E203" s="191"/>
      <c r="F203" s="191"/>
    </row>
    <row r="204" spans="1:10" x14ac:dyDescent="0.25">
      <c r="A204" s="209" t="s">
        <v>260</v>
      </c>
      <c r="B204" s="209"/>
      <c r="C204" s="209"/>
      <c r="D204" s="209"/>
      <c r="E204" s="209"/>
      <c r="F204" s="209"/>
      <c r="G204" s="209"/>
      <c r="H204" s="167"/>
      <c r="I204" s="168"/>
      <c r="J204" s="168"/>
    </row>
    <row r="205" spans="1:10" ht="28.5" customHeight="1" x14ac:dyDescent="0.25">
      <c r="A205" s="187" t="s">
        <v>261</v>
      </c>
      <c r="B205" s="187"/>
      <c r="C205" s="187"/>
      <c r="D205" s="187"/>
      <c r="E205" s="187"/>
      <c r="F205" s="187"/>
      <c r="G205" s="187"/>
    </row>
    <row r="206" spans="1:10" x14ac:dyDescent="0.25">
      <c r="A206" s="101"/>
      <c r="B206"/>
      <c r="C206"/>
      <c r="D206"/>
    </row>
    <row r="207" spans="1:10" x14ac:dyDescent="0.25">
      <c r="A207" s="210" t="s">
        <v>165</v>
      </c>
      <c r="B207" s="210"/>
      <c r="C207" s="210"/>
      <c r="D207" s="210"/>
      <c r="E207" s="210"/>
      <c r="F207" s="210"/>
      <c r="G207" s="210"/>
    </row>
    <row r="208" spans="1:10" x14ac:dyDescent="0.25">
      <c r="A208" s="212" t="s">
        <v>239</v>
      </c>
      <c r="B208" s="212"/>
      <c r="C208" s="212"/>
      <c r="D208" s="212"/>
      <c r="E208" s="212"/>
      <c r="F208" s="212"/>
      <c r="G208" s="212"/>
    </row>
    <row r="209" spans="1:7" ht="14.25" customHeight="1" x14ac:dyDescent="0.25">
      <c r="A209" s="213" t="s">
        <v>201</v>
      </c>
      <c r="B209" s="213"/>
      <c r="C209" s="213"/>
      <c r="D209" s="213"/>
      <c r="E209" s="213"/>
      <c r="F209" s="213"/>
      <c r="G209" s="213"/>
    </row>
    <row r="210" spans="1:7" x14ac:dyDescent="0.25">
      <c r="A210" s="103"/>
      <c r="B210"/>
      <c r="C210"/>
      <c r="D210"/>
    </row>
    <row r="211" spans="1:7" ht="15.75" thickBot="1" x14ac:dyDescent="0.3">
      <c r="A211" s="135" t="s">
        <v>166</v>
      </c>
      <c r="B211"/>
      <c r="C211"/>
      <c r="D211"/>
    </row>
    <row r="212" spans="1:7" x14ac:dyDescent="0.25">
      <c r="A212" s="214" t="s">
        <v>167</v>
      </c>
      <c r="B212" s="104" t="s">
        <v>168</v>
      </c>
      <c r="C212" s="104" t="s">
        <v>169</v>
      </c>
      <c r="D212" s="104" t="s">
        <v>170</v>
      </c>
    </row>
    <row r="213" spans="1:7" ht="26.25" thickBot="1" x14ac:dyDescent="0.3">
      <c r="A213" s="215"/>
      <c r="B213" s="105" t="s">
        <v>240</v>
      </c>
      <c r="C213" s="105" t="s">
        <v>241</v>
      </c>
      <c r="D213" s="106"/>
    </row>
    <row r="214" spans="1:7" ht="15.75" thickBot="1" x14ac:dyDescent="0.3">
      <c r="A214" s="107" t="s">
        <v>171</v>
      </c>
      <c r="B214" s="108">
        <v>333890.76</v>
      </c>
      <c r="C214" s="108">
        <v>138965.04</v>
      </c>
      <c r="D214" s="125">
        <f>C214/B214</f>
        <v>0.41619911853805119</v>
      </c>
    </row>
    <row r="215" spans="1:7" ht="15.75" thickBot="1" x14ac:dyDescent="0.3">
      <c r="A215" s="107" t="s">
        <v>172</v>
      </c>
      <c r="B215" s="108">
        <v>1137434.4099999999</v>
      </c>
      <c r="C215" s="108">
        <v>298669.51</v>
      </c>
      <c r="D215" s="125">
        <f t="shared" ref="D215:D219" si="49">C215/B215</f>
        <v>0.26258174306507925</v>
      </c>
    </row>
    <row r="216" spans="1:7" ht="15.75" thickBot="1" x14ac:dyDescent="0.3">
      <c r="A216" s="107" t="s">
        <v>173</v>
      </c>
      <c r="B216" s="108">
        <v>75253.820000000007</v>
      </c>
      <c r="C216" s="108">
        <v>25378.13</v>
      </c>
      <c r="D216" s="125">
        <f t="shared" si="49"/>
        <v>0.3372337776341453</v>
      </c>
    </row>
    <row r="217" spans="1:7" ht="26.25" thickBot="1" x14ac:dyDescent="0.3">
      <c r="A217" s="110" t="s">
        <v>174</v>
      </c>
      <c r="B217" s="108">
        <v>70475.8</v>
      </c>
      <c r="C217" s="108">
        <v>21579.69</v>
      </c>
      <c r="D217" s="125">
        <f t="shared" si="49"/>
        <v>0.30620000056757068</v>
      </c>
    </row>
    <row r="218" spans="1:7" ht="15.75" thickBot="1" x14ac:dyDescent="0.3">
      <c r="A218" s="110" t="s">
        <v>175</v>
      </c>
      <c r="B218" s="111">
        <v>1459.95</v>
      </c>
      <c r="C218" s="112">
        <v>0</v>
      </c>
      <c r="D218" s="125">
        <f t="shared" si="49"/>
        <v>0</v>
      </c>
    </row>
    <row r="219" spans="1:7" ht="15.75" thickBot="1" x14ac:dyDescent="0.3">
      <c r="A219" s="113" t="s">
        <v>176</v>
      </c>
      <c r="B219" s="114">
        <f>SUM(B214:B218)</f>
        <v>1618514.74</v>
      </c>
      <c r="C219" s="114">
        <f>SUM(C214:C218)</f>
        <v>484592.37000000005</v>
      </c>
      <c r="D219" s="125">
        <f t="shared" si="49"/>
        <v>0.2994055957748028</v>
      </c>
    </row>
    <row r="220" spans="1:7" x14ac:dyDescent="0.25">
      <c r="B220"/>
      <c r="C220"/>
      <c r="D220"/>
    </row>
    <row r="221" spans="1:7" x14ac:dyDescent="0.25">
      <c r="A221" s="191" t="s">
        <v>242</v>
      </c>
      <c r="B221" s="191"/>
      <c r="C221" s="191"/>
      <c r="D221" s="191"/>
      <c r="E221" s="191"/>
      <c r="F221" s="191"/>
      <c r="G221" s="191"/>
    </row>
    <row r="222" spans="1:7" ht="39" customHeight="1" x14ac:dyDescent="0.25">
      <c r="A222" s="189" t="s">
        <v>243</v>
      </c>
      <c r="B222" s="189"/>
      <c r="C222" s="189"/>
      <c r="D222" s="189"/>
      <c r="E222" s="189"/>
      <c r="F222" s="189"/>
      <c r="G222" s="189"/>
    </row>
    <row r="223" spans="1:7" ht="27.75" customHeight="1" x14ac:dyDescent="0.25">
      <c r="A223" s="189" t="s">
        <v>244</v>
      </c>
      <c r="B223" s="189"/>
      <c r="C223" s="189"/>
      <c r="D223" s="189"/>
      <c r="E223" s="189"/>
      <c r="F223" s="189"/>
      <c r="G223" s="189"/>
    </row>
    <row r="224" spans="1:7" ht="27" customHeight="1" x14ac:dyDescent="0.25">
      <c r="A224" s="189" t="s">
        <v>218</v>
      </c>
      <c r="B224" s="189"/>
      <c r="C224" s="189"/>
      <c r="D224" s="189"/>
      <c r="E224" s="189"/>
      <c r="F224" s="189"/>
      <c r="G224" s="189"/>
    </row>
    <row r="225" spans="1:7" x14ac:dyDescent="0.25">
      <c r="A225" s="101"/>
      <c r="B225"/>
      <c r="C225"/>
      <c r="D225"/>
    </row>
    <row r="226" spans="1:7" ht="15.75" thickBot="1" x14ac:dyDescent="0.3">
      <c r="A226" s="135" t="s">
        <v>177</v>
      </c>
      <c r="B226"/>
      <c r="C226"/>
      <c r="D226"/>
    </row>
    <row r="227" spans="1:7" x14ac:dyDescent="0.25">
      <c r="A227" s="207" t="s">
        <v>45</v>
      </c>
      <c r="B227" s="104" t="s">
        <v>168</v>
      </c>
      <c r="C227" s="104" t="s">
        <v>169</v>
      </c>
      <c r="D227" s="205" t="s">
        <v>198</v>
      </c>
    </row>
    <row r="228" spans="1:7" ht="26.25" thickBot="1" x14ac:dyDescent="0.3">
      <c r="A228" s="208"/>
      <c r="B228" s="105" t="s">
        <v>240</v>
      </c>
      <c r="C228" s="105" t="s">
        <v>241</v>
      </c>
      <c r="D228" s="206"/>
    </row>
    <row r="229" spans="1:7" ht="15.75" thickBot="1" x14ac:dyDescent="0.3">
      <c r="A229" s="107" t="s">
        <v>178</v>
      </c>
      <c r="B229" s="108">
        <v>53089.120000000003</v>
      </c>
      <c r="C229" s="108">
        <v>10403.57</v>
      </c>
      <c r="D229" s="109">
        <f>C229/B229</f>
        <v>0.19596425783663393</v>
      </c>
    </row>
    <row r="230" spans="1:7" ht="15.75" thickBot="1" x14ac:dyDescent="0.3">
      <c r="A230" s="113" t="s">
        <v>179</v>
      </c>
      <c r="B230" s="115">
        <v>53089.120000000003</v>
      </c>
      <c r="C230" s="115">
        <v>10403.57</v>
      </c>
      <c r="D230" s="109">
        <v>0.19600000000000001</v>
      </c>
    </row>
    <row r="231" spans="1:7" x14ac:dyDescent="0.25">
      <c r="A231" s="101"/>
      <c r="B231"/>
      <c r="C231"/>
      <c r="D231"/>
    </row>
    <row r="232" spans="1:7" ht="27.75" customHeight="1" x14ac:dyDescent="0.25">
      <c r="A232" s="189" t="s">
        <v>245</v>
      </c>
      <c r="B232" s="189"/>
      <c r="C232" s="189"/>
      <c r="D232" s="189"/>
      <c r="E232" s="189"/>
      <c r="F232" s="189"/>
      <c r="G232" s="189"/>
    </row>
    <row r="233" spans="1:7" x14ac:dyDescent="0.25">
      <c r="A233" s="101"/>
      <c r="B233"/>
      <c r="C233"/>
      <c r="D233"/>
    </row>
    <row r="234" spans="1:7" x14ac:dyDescent="0.25">
      <c r="A234" s="204" t="s">
        <v>180</v>
      </c>
      <c r="B234" s="204"/>
      <c r="C234" s="204"/>
      <c r="D234" s="204"/>
      <c r="E234" s="204"/>
      <c r="F234" s="204"/>
      <c r="G234" s="204"/>
    </row>
    <row r="235" spans="1:7" x14ac:dyDescent="0.25">
      <c r="A235" s="203" t="s">
        <v>246</v>
      </c>
      <c r="B235" s="203"/>
      <c r="C235" s="203"/>
      <c r="D235" s="203"/>
      <c r="E235" s="203"/>
      <c r="F235" s="203"/>
      <c r="G235" s="203"/>
    </row>
    <row r="236" spans="1:7" x14ac:dyDescent="0.25">
      <c r="A236" s="101"/>
      <c r="B236"/>
      <c r="C236"/>
      <c r="D236"/>
    </row>
    <row r="237" spans="1:7" ht="17.25" customHeight="1" x14ac:dyDescent="0.25">
      <c r="A237" s="101" t="s">
        <v>181</v>
      </c>
      <c r="B237"/>
      <c r="C237"/>
      <c r="D237"/>
    </row>
    <row r="238" spans="1:7" x14ac:dyDescent="0.25">
      <c r="A238" s="116" t="s">
        <v>182</v>
      </c>
      <c r="B238"/>
      <c r="C238"/>
      <c r="D238"/>
    </row>
    <row r="239" spans="1:7" x14ac:dyDescent="0.25">
      <c r="A239" s="116" t="s">
        <v>183</v>
      </c>
      <c r="B239"/>
      <c r="C239"/>
      <c r="D239"/>
    </row>
    <row r="240" spans="1:7" x14ac:dyDescent="0.25">
      <c r="A240" s="117"/>
      <c r="B240"/>
      <c r="C240"/>
      <c r="D240"/>
    </row>
    <row r="241" spans="1:7" ht="15.75" thickBot="1" x14ac:dyDescent="0.3">
      <c r="A241" s="135" t="s">
        <v>8</v>
      </c>
      <c r="B241"/>
      <c r="C241"/>
      <c r="D241"/>
    </row>
    <row r="242" spans="1:7" x14ac:dyDescent="0.25">
      <c r="A242" s="201" t="s">
        <v>8</v>
      </c>
      <c r="B242" s="104" t="s">
        <v>168</v>
      </c>
      <c r="C242" s="104" t="s">
        <v>169</v>
      </c>
      <c r="D242" s="104" t="s">
        <v>170</v>
      </c>
    </row>
    <row r="243" spans="1:7" ht="26.25" thickBot="1" x14ac:dyDescent="0.3">
      <c r="A243" s="202"/>
      <c r="B243" s="105" t="s">
        <v>240</v>
      </c>
      <c r="C243" s="105" t="s">
        <v>241</v>
      </c>
      <c r="D243" s="106"/>
    </row>
    <row r="244" spans="1:7" ht="15.75" thickBot="1" x14ac:dyDescent="0.3">
      <c r="A244" s="107" t="s">
        <v>184</v>
      </c>
      <c r="B244" s="108">
        <v>330745.24</v>
      </c>
      <c r="C244" s="108">
        <v>190502.94</v>
      </c>
      <c r="D244" s="109">
        <f>C244/B244</f>
        <v>0.57598089695863808</v>
      </c>
    </row>
    <row r="245" spans="1:7" ht="15.75" thickBot="1" x14ac:dyDescent="0.3">
      <c r="A245" s="107" t="s">
        <v>185</v>
      </c>
      <c r="B245" s="108">
        <v>378751.19</v>
      </c>
      <c r="C245" s="108">
        <v>148934.21</v>
      </c>
      <c r="D245" s="109">
        <f t="shared" ref="D245:D251" si="50">C245/B245</f>
        <v>0.39322440148636889</v>
      </c>
    </row>
    <row r="246" spans="1:7" ht="15.75" thickBot="1" x14ac:dyDescent="0.3">
      <c r="A246" s="107" t="s">
        <v>186</v>
      </c>
      <c r="B246" s="108">
        <v>4910.74</v>
      </c>
      <c r="C246" s="108">
        <v>2296.87</v>
      </c>
      <c r="D246" s="109">
        <f t="shared" si="50"/>
        <v>0.4677238053735282</v>
      </c>
    </row>
    <row r="247" spans="1:7" ht="15.75" thickBot="1" x14ac:dyDescent="0.3">
      <c r="A247" s="107" t="s">
        <v>199</v>
      </c>
      <c r="B247" s="108">
        <v>8626.98</v>
      </c>
      <c r="C247" s="108">
        <v>0</v>
      </c>
      <c r="D247" s="109">
        <f t="shared" si="50"/>
        <v>0</v>
      </c>
    </row>
    <row r="248" spans="1:7" ht="18" customHeight="1" thickBot="1" x14ac:dyDescent="0.3">
      <c r="A248" s="146" t="s">
        <v>187</v>
      </c>
      <c r="B248" s="108">
        <v>102196.57</v>
      </c>
      <c r="C248" s="108">
        <v>57944.87</v>
      </c>
      <c r="D248" s="109">
        <f t="shared" si="50"/>
        <v>0.56699427387827206</v>
      </c>
    </row>
    <row r="249" spans="1:7" ht="15.75" thickBot="1" x14ac:dyDescent="0.3">
      <c r="A249" s="110" t="s">
        <v>188</v>
      </c>
      <c r="B249" s="108">
        <v>77642.84</v>
      </c>
      <c r="C249" s="108">
        <v>17150.150000000001</v>
      </c>
      <c r="D249" s="109">
        <f t="shared" si="50"/>
        <v>0.22088514536562551</v>
      </c>
    </row>
    <row r="250" spans="1:7" ht="15.75" thickBot="1" x14ac:dyDescent="0.3">
      <c r="A250" s="110" t="s">
        <v>189</v>
      </c>
      <c r="B250" s="108">
        <v>106974.59</v>
      </c>
      <c r="C250" s="108">
        <v>32267.39</v>
      </c>
      <c r="D250" s="109">
        <f t="shared" si="50"/>
        <v>0.3016360240315013</v>
      </c>
    </row>
    <row r="251" spans="1:7" ht="15.75" thickBot="1" x14ac:dyDescent="0.3">
      <c r="A251" s="113" t="s">
        <v>190</v>
      </c>
      <c r="B251" s="115">
        <f>SUM(B244:B250)</f>
        <v>1009848.1499999999</v>
      </c>
      <c r="C251" s="115">
        <f>SUM(C244:C250)</f>
        <v>449096.43000000005</v>
      </c>
      <c r="D251" s="109">
        <f t="shared" si="50"/>
        <v>0.4447167923216972</v>
      </c>
    </row>
    <row r="252" spans="1:7" x14ac:dyDescent="0.25">
      <c r="A252" s="101"/>
      <c r="B252"/>
      <c r="C252"/>
      <c r="D252"/>
    </row>
    <row r="253" spans="1:7" ht="36.75" customHeight="1" x14ac:dyDescent="0.25">
      <c r="A253" s="189" t="s">
        <v>262</v>
      </c>
      <c r="B253" s="189"/>
      <c r="C253" s="189"/>
      <c r="D253" s="189"/>
      <c r="E253" s="189"/>
      <c r="F253" s="189"/>
      <c r="G253" s="189"/>
    </row>
    <row r="254" spans="1:7" ht="30.75" customHeight="1" x14ac:dyDescent="0.25">
      <c r="A254" s="189" t="s">
        <v>263</v>
      </c>
      <c r="B254" s="189"/>
      <c r="C254" s="189"/>
      <c r="D254" s="189"/>
      <c r="E254" s="189"/>
      <c r="F254" s="189"/>
      <c r="G254" s="189"/>
    </row>
    <row r="255" spans="1:7" ht="24" customHeight="1" x14ac:dyDescent="0.25">
      <c r="A255" s="189" t="s">
        <v>264</v>
      </c>
      <c r="B255" s="189"/>
      <c r="C255" s="189"/>
      <c r="D255" s="189"/>
      <c r="E255" s="189"/>
      <c r="F255" s="189"/>
      <c r="G255" s="189"/>
    </row>
    <row r="256" spans="1:7" ht="24.75" customHeight="1" x14ac:dyDescent="0.25">
      <c r="A256" s="189" t="s">
        <v>265</v>
      </c>
      <c r="B256" s="189"/>
      <c r="C256" s="189"/>
      <c r="D256" s="189"/>
      <c r="E256" s="189"/>
      <c r="F256" s="189"/>
      <c r="G256" s="189"/>
    </row>
    <row r="257" spans="1:8" ht="43.5" customHeight="1" x14ac:dyDescent="0.25">
      <c r="A257" s="189" t="s">
        <v>266</v>
      </c>
      <c r="B257" s="189"/>
      <c r="C257" s="189"/>
      <c r="D257" s="189"/>
      <c r="E257" s="189"/>
      <c r="F257" s="189"/>
      <c r="G257" s="189"/>
    </row>
    <row r="258" spans="1:8" ht="29.25" customHeight="1" x14ac:dyDescent="0.25">
      <c r="A258" s="189" t="s">
        <v>267</v>
      </c>
      <c r="B258" s="189"/>
      <c r="C258" s="189"/>
      <c r="D258" s="189"/>
      <c r="E258" s="189"/>
      <c r="F258" s="189"/>
      <c r="G258" s="189"/>
    </row>
    <row r="259" spans="1:8" x14ac:dyDescent="0.25">
      <c r="A259" s="101"/>
      <c r="B259"/>
      <c r="C259"/>
      <c r="D259"/>
    </row>
    <row r="260" spans="1:8" x14ac:dyDescent="0.25">
      <c r="A260" s="135" t="s">
        <v>9</v>
      </c>
      <c r="B260"/>
      <c r="C260"/>
      <c r="D260"/>
    </row>
    <row r="261" spans="1:8" x14ac:dyDescent="0.25">
      <c r="A261" s="118"/>
      <c r="B261" s="104" t="s">
        <v>168</v>
      </c>
      <c r="C261" s="104" t="s">
        <v>169</v>
      </c>
      <c r="D261" s="104" t="s">
        <v>170</v>
      </c>
    </row>
    <row r="262" spans="1:8" ht="25.5" x14ac:dyDescent="0.25">
      <c r="A262" s="119" t="s">
        <v>9</v>
      </c>
      <c r="B262" s="121" t="s">
        <v>240</v>
      </c>
      <c r="C262" s="121" t="s">
        <v>241</v>
      </c>
      <c r="D262" s="123"/>
    </row>
    <row r="263" spans="1:8" ht="15.75" thickBot="1" x14ac:dyDescent="0.3">
      <c r="A263" s="120"/>
      <c r="B263" s="122"/>
      <c r="C263" s="122"/>
      <c r="D263" s="122"/>
    </row>
    <row r="264" spans="1:8" ht="15.75" thickBot="1" x14ac:dyDescent="0.3">
      <c r="A264" s="110" t="s">
        <v>191</v>
      </c>
      <c r="B264" s="108">
        <v>132.72</v>
      </c>
      <c r="C264" s="108">
        <v>0</v>
      </c>
      <c r="D264" s="109">
        <v>0</v>
      </c>
    </row>
    <row r="265" spans="1:8" ht="15.75" thickBot="1" x14ac:dyDescent="0.3">
      <c r="A265" s="107" t="s">
        <v>192</v>
      </c>
      <c r="B265" s="108">
        <v>654987.06000000006</v>
      </c>
      <c r="C265" s="108">
        <v>6412.38</v>
      </c>
      <c r="D265" s="109">
        <f>C265/B265</f>
        <v>9.7900865400302704E-3</v>
      </c>
    </row>
    <row r="266" spans="1:8" ht="26.25" thickBot="1" x14ac:dyDescent="0.3">
      <c r="A266" s="107" t="s">
        <v>193</v>
      </c>
      <c r="B266" s="108">
        <v>6636.14</v>
      </c>
      <c r="C266" s="108">
        <v>0</v>
      </c>
      <c r="D266" s="109">
        <f>C266/B266</f>
        <v>0</v>
      </c>
    </row>
    <row r="267" spans="1:8" ht="15.75" thickBot="1" x14ac:dyDescent="0.3">
      <c r="A267" s="113" t="s">
        <v>194</v>
      </c>
      <c r="B267" s="115">
        <f>SUM(B264:B266)</f>
        <v>661755.92000000004</v>
      </c>
      <c r="C267" s="115">
        <f>SUM(C264:C266)</f>
        <v>6412.38</v>
      </c>
      <c r="D267" s="109">
        <f>C267/B267</f>
        <v>9.68994731471386E-3</v>
      </c>
    </row>
    <row r="268" spans="1:8" ht="30" customHeight="1" x14ac:dyDescent="0.25">
      <c r="A268" s="182" t="s">
        <v>219</v>
      </c>
      <c r="B268" s="182"/>
      <c r="C268" s="182"/>
      <c r="D268" s="182"/>
      <c r="E268" s="182"/>
      <c r="F268" s="182"/>
      <c r="G268" s="182"/>
    </row>
    <row r="269" spans="1:8" ht="48.75" customHeight="1" x14ac:dyDescent="0.25">
      <c r="A269" s="182" t="s">
        <v>247</v>
      </c>
      <c r="B269" s="182"/>
      <c r="C269" s="182"/>
      <c r="D269" s="182"/>
      <c r="E269" s="182"/>
      <c r="F269" s="182"/>
      <c r="G269" s="182"/>
    </row>
    <row r="270" spans="1:8" ht="28.5" customHeight="1" x14ac:dyDescent="0.25">
      <c r="A270" s="182" t="s">
        <v>220</v>
      </c>
      <c r="B270" s="182"/>
      <c r="C270" s="182"/>
      <c r="D270" s="182"/>
      <c r="E270" s="182"/>
      <c r="F270" s="182"/>
      <c r="G270" s="182"/>
    </row>
    <row r="271" spans="1:8" x14ac:dyDescent="0.25">
      <c r="A271" s="124"/>
      <c r="B271"/>
      <c r="C271"/>
      <c r="D271"/>
    </row>
    <row r="272" spans="1:8" x14ac:dyDescent="0.25">
      <c r="A272" s="181" t="s">
        <v>195</v>
      </c>
      <c r="B272" s="181"/>
      <c r="C272" s="181"/>
      <c r="D272" s="181"/>
      <c r="E272" s="181"/>
      <c r="F272" s="181"/>
      <c r="G272" s="181"/>
      <c r="H272" s="181"/>
    </row>
    <row r="273" spans="1:7" ht="18" customHeight="1" x14ac:dyDescent="0.25">
      <c r="A273" s="183" t="s">
        <v>274</v>
      </c>
      <c r="B273" s="183"/>
      <c r="C273" s="183"/>
      <c r="D273" s="183"/>
      <c r="E273" s="183"/>
      <c r="F273" s="183"/>
      <c r="G273" s="183"/>
    </row>
    <row r="274" spans="1:7" x14ac:dyDescent="0.25">
      <c r="A274" s="136"/>
      <c r="B274" s="137"/>
      <c r="C274" s="137"/>
      <c r="D274" s="137"/>
      <c r="E274" s="138"/>
      <c r="F274" s="138"/>
      <c r="G274" s="138"/>
    </row>
    <row r="275" spans="1:7" ht="16.5" customHeight="1" x14ac:dyDescent="0.25">
      <c r="A275" s="180" t="s">
        <v>273</v>
      </c>
      <c r="B275" s="180"/>
      <c r="C275" s="180"/>
      <c r="D275" s="180"/>
      <c r="E275" s="180"/>
      <c r="F275" s="180"/>
      <c r="G275" s="180"/>
    </row>
    <row r="276" spans="1:7" s="153" customFormat="1" x14ac:dyDescent="0.25">
      <c r="A276" s="179" t="s">
        <v>270</v>
      </c>
      <c r="B276" s="179"/>
      <c r="C276" s="179"/>
      <c r="D276" s="179"/>
      <c r="E276" s="179"/>
      <c r="F276" s="179"/>
      <c r="G276" s="179"/>
    </row>
    <row r="277" spans="1:7" s="153" customFormat="1" x14ac:dyDescent="0.25">
      <c r="A277" s="179" t="s">
        <v>272</v>
      </c>
      <c r="B277" s="179"/>
      <c r="C277" s="179"/>
      <c r="D277" s="179"/>
      <c r="E277" s="179"/>
      <c r="F277" s="179"/>
      <c r="G277" s="179"/>
    </row>
    <row r="278" spans="1:7" s="153" customFormat="1" x14ac:dyDescent="0.25">
      <c r="A278" s="179" t="s">
        <v>271</v>
      </c>
      <c r="B278" s="179"/>
      <c r="C278" s="179"/>
      <c r="D278" s="179"/>
      <c r="E278" s="179"/>
      <c r="F278" s="179"/>
      <c r="G278" s="179"/>
    </row>
    <row r="279" spans="1:7" s="153" customFormat="1" x14ac:dyDescent="0.25">
      <c r="A279" s="155"/>
      <c r="B279" s="155"/>
      <c r="C279" s="155"/>
      <c r="D279" s="155"/>
      <c r="E279" s="155"/>
      <c r="F279" s="155"/>
      <c r="G279" s="155"/>
    </row>
    <row r="280" spans="1:7" s="153" customFormat="1" x14ac:dyDescent="0.25">
      <c r="A280" s="180" t="s">
        <v>255</v>
      </c>
      <c r="B280" s="180"/>
      <c r="C280" s="180"/>
      <c r="D280" s="180"/>
      <c r="E280" s="180"/>
      <c r="F280" s="180"/>
      <c r="G280" s="180"/>
    </row>
    <row r="281" spans="1:7" s="153" customFormat="1" x14ac:dyDescent="0.25">
      <c r="A281" s="179" t="s">
        <v>248</v>
      </c>
      <c r="B281" s="179"/>
      <c r="C281" s="179"/>
      <c r="D281" s="179"/>
      <c r="E281" s="179"/>
      <c r="F281" s="179"/>
      <c r="G281" s="179"/>
    </row>
    <row r="282" spans="1:7" s="153" customFormat="1" x14ac:dyDescent="0.25">
      <c r="A282" s="179" t="s">
        <v>249</v>
      </c>
      <c r="B282" s="179"/>
      <c r="C282" s="179"/>
      <c r="D282" s="179"/>
      <c r="E282" s="179"/>
      <c r="F282" s="179"/>
      <c r="G282" s="179"/>
    </row>
    <row r="283" spans="1:7" x14ac:dyDescent="0.25">
      <c r="A283" s="181" t="s">
        <v>254</v>
      </c>
      <c r="B283" s="181"/>
      <c r="C283" s="181"/>
      <c r="D283" s="181"/>
      <c r="E283" s="181"/>
      <c r="F283" s="181"/>
      <c r="G283" s="181"/>
    </row>
    <row r="284" spans="1:7" s="153" customFormat="1" x14ac:dyDescent="0.25">
      <c r="A284" s="179" t="s">
        <v>250</v>
      </c>
      <c r="B284" s="179"/>
      <c r="C284" s="179"/>
      <c r="D284" s="179"/>
      <c r="E284" s="179"/>
      <c r="F284" s="179"/>
      <c r="G284" s="179"/>
    </row>
    <row r="285" spans="1:7" s="153" customFormat="1" x14ac:dyDescent="0.25">
      <c r="A285" s="179" t="s">
        <v>251</v>
      </c>
      <c r="B285" s="179"/>
      <c r="C285" s="179"/>
      <c r="D285" s="179"/>
      <c r="E285" s="179"/>
      <c r="F285" s="179"/>
      <c r="G285" s="179"/>
    </row>
    <row r="286" spans="1:7" s="153" customFormat="1" x14ac:dyDescent="0.25">
      <c r="A286" s="179" t="s">
        <v>252</v>
      </c>
      <c r="B286" s="179"/>
      <c r="C286" s="179"/>
      <c r="D286" s="179"/>
      <c r="E286" s="179"/>
      <c r="F286" s="179"/>
      <c r="G286" s="179"/>
    </row>
    <row r="287" spans="1:7" s="153" customFormat="1" ht="30" customHeight="1" x14ac:dyDescent="0.25">
      <c r="A287" s="188" t="s">
        <v>253</v>
      </c>
      <c r="B287" s="188"/>
      <c r="C287" s="188"/>
      <c r="D287" s="188"/>
      <c r="E287" s="188"/>
      <c r="F287" s="188"/>
      <c r="G287" s="188"/>
    </row>
    <row r="288" spans="1:7" ht="34.5" customHeight="1" x14ac:dyDescent="0.25">
      <c r="A288" s="170" t="s">
        <v>200</v>
      </c>
      <c r="B288" s="170"/>
      <c r="C288" s="170"/>
      <c r="D288" s="170"/>
      <c r="E288" s="170"/>
      <c r="F288" s="170"/>
      <c r="G288" s="170"/>
    </row>
    <row r="289" spans="1:7" x14ac:dyDescent="0.25">
      <c r="A289" s="136"/>
      <c r="B289" s="137"/>
      <c r="C289" s="137"/>
      <c r="D289" s="137"/>
      <c r="E289" s="138"/>
      <c r="F289" s="138"/>
      <c r="G289" s="138"/>
    </row>
    <row r="290" spans="1:7" x14ac:dyDescent="0.25">
      <c r="A290" s="154" t="s">
        <v>196</v>
      </c>
      <c r="B290" s="137"/>
      <c r="C290" s="137"/>
      <c r="D290" s="137"/>
      <c r="E290" s="138"/>
      <c r="F290" s="138"/>
      <c r="G290" s="138"/>
    </row>
    <row r="291" spans="1:7" ht="39.75" customHeight="1" x14ac:dyDescent="0.25">
      <c r="A291" s="178" t="s">
        <v>256</v>
      </c>
      <c r="B291" s="178"/>
      <c r="C291" s="178"/>
      <c r="D291" s="178"/>
      <c r="E291" s="178"/>
      <c r="F291" s="178"/>
      <c r="G291" s="178"/>
    </row>
    <row r="292" spans="1:7" ht="41.25" customHeight="1" x14ac:dyDescent="0.25">
      <c r="A292" s="170" t="s">
        <v>202</v>
      </c>
      <c r="B292" s="170"/>
      <c r="C292" s="170"/>
      <c r="D292" s="170"/>
      <c r="E292" s="170"/>
      <c r="F292" s="170"/>
      <c r="G292" s="170"/>
    </row>
    <row r="293" spans="1:7" ht="18" customHeight="1" x14ac:dyDescent="0.25">
      <c r="A293" s="139"/>
      <c r="B293" s="139"/>
      <c r="C293" s="139"/>
      <c r="D293" s="139"/>
      <c r="E293" s="139"/>
      <c r="F293" s="139"/>
      <c r="G293" s="139"/>
    </row>
    <row r="294" spans="1:7" x14ac:dyDescent="0.25">
      <c r="A294" s="140" t="s">
        <v>197</v>
      </c>
      <c r="B294" s="141"/>
      <c r="C294" s="141"/>
      <c r="D294" s="141"/>
      <c r="E294" s="142"/>
      <c r="F294" s="142"/>
      <c r="G294" s="142"/>
    </row>
    <row r="295" spans="1:7" x14ac:dyDescent="0.25">
      <c r="A295" s="184" t="s">
        <v>257</v>
      </c>
      <c r="B295" s="184"/>
      <c r="C295" s="184"/>
      <c r="D295" s="184"/>
      <c r="E295" s="184"/>
      <c r="F295" s="184"/>
      <c r="G295" s="184"/>
    </row>
    <row r="296" spans="1:7" x14ac:dyDescent="0.25">
      <c r="A296" s="185" t="s">
        <v>268</v>
      </c>
      <c r="B296" s="185"/>
      <c r="C296" s="185"/>
      <c r="D296" s="185"/>
      <c r="E296" s="185"/>
      <c r="F296" s="185"/>
      <c r="G296" s="185"/>
    </row>
    <row r="297" spans="1:7" ht="19.5" customHeight="1" x14ac:dyDescent="0.25">
      <c r="A297" s="185" t="s">
        <v>269</v>
      </c>
      <c r="B297" s="185"/>
      <c r="C297" s="185"/>
      <c r="D297" s="185"/>
      <c r="E297" s="185"/>
      <c r="F297" s="185"/>
      <c r="G297" s="185"/>
    </row>
    <row r="298" spans="1:7" ht="30" customHeight="1" x14ac:dyDescent="0.25">
      <c r="A298" s="186" t="s">
        <v>276</v>
      </c>
      <c r="B298" s="187"/>
      <c r="C298" s="187"/>
      <c r="D298" s="187"/>
      <c r="E298" s="187"/>
      <c r="F298" s="187"/>
      <c r="G298" s="187"/>
    </row>
    <row r="299" spans="1:7" x14ac:dyDescent="0.25">
      <c r="A299" s="102"/>
      <c r="B299"/>
      <c r="C299"/>
      <c r="D299"/>
    </row>
    <row r="300" spans="1:7" x14ac:dyDescent="0.25">
      <c r="A300" s="159"/>
      <c r="B300" s="158"/>
      <c r="C300" s="158"/>
      <c r="D300" s="158"/>
      <c r="E300" s="158"/>
      <c r="F300" s="158"/>
      <c r="G300" s="158"/>
    </row>
    <row r="301" spans="1:7" ht="30" customHeight="1" x14ac:dyDescent="0.25">
      <c r="A301" s="170" t="s">
        <v>258</v>
      </c>
      <c r="B301" s="170"/>
      <c r="C301" s="170"/>
      <c r="D301" s="170"/>
      <c r="E301" s="170"/>
      <c r="F301" s="170"/>
      <c r="G301" s="170"/>
    </row>
    <row r="305" spans="5:7" x14ac:dyDescent="0.25">
      <c r="E305" s="171" t="s">
        <v>212</v>
      </c>
      <c r="F305" s="171"/>
      <c r="G305" s="171"/>
    </row>
    <row r="306" spans="5:7" x14ac:dyDescent="0.25">
      <c r="E306" s="171" t="s">
        <v>223</v>
      </c>
      <c r="F306" s="171"/>
      <c r="G306" s="171"/>
    </row>
    <row r="307" spans="5:7" x14ac:dyDescent="0.25">
      <c r="E307" s="158"/>
      <c r="F307" s="158"/>
      <c r="G307" s="158"/>
    </row>
  </sheetData>
  <mergeCells count="70">
    <mergeCell ref="A33:G33"/>
    <mergeCell ref="A208:G208"/>
    <mergeCell ref="A209:G209"/>
    <mergeCell ref="A212:A213"/>
    <mergeCell ref="E144:E145"/>
    <mergeCell ref="A195:G195"/>
    <mergeCell ref="A196:G196"/>
    <mergeCell ref="A234:G234"/>
    <mergeCell ref="A253:G253"/>
    <mergeCell ref="A254:G254"/>
    <mergeCell ref="A198:G198"/>
    <mergeCell ref="A199:G199"/>
    <mergeCell ref="A201:G201"/>
    <mergeCell ref="D227:D228"/>
    <mergeCell ref="A227:A228"/>
    <mergeCell ref="A224:G224"/>
    <mergeCell ref="A202:G202"/>
    <mergeCell ref="A203:F203"/>
    <mergeCell ref="A204:G204"/>
    <mergeCell ref="A205:G205"/>
    <mergeCell ref="A207:G207"/>
    <mergeCell ref="A255:G255"/>
    <mergeCell ref="A8:G8"/>
    <mergeCell ref="A221:G221"/>
    <mergeCell ref="A222:G222"/>
    <mergeCell ref="A223:G223"/>
    <mergeCell ref="A144:A145"/>
    <mergeCell ref="B144:B145"/>
    <mergeCell ref="F144:F145"/>
    <mergeCell ref="G144:G145"/>
    <mergeCell ref="A10:G10"/>
    <mergeCell ref="A12:G12"/>
    <mergeCell ref="C144:C145"/>
    <mergeCell ref="D144:D145"/>
    <mergeCell ref="A242:A243"/>
    <mergeCell ref="A232:G232"/>
    <mergeCell ref="A235:G235"/>
    <mergeCell ref="A256:G256"/>
    <mergeCell ref="A257:G257"/>
    <mergeCell ref="A258:G258"/>
    <mergeCell ref="A268:G268"/>
    <mergeCell ref="A269:G269"/>
    <mergeCell ref="A298:G298"/>
    <mergeCell ref="A297:G297"/>
    <mergeCell ref="A284:G284"/>
    <mergeCell ref="A285:G285"/>
    <mergeCell ref="A286:G286"/>
    <mergeCell ref="A287:G287"/>
    <mergeCell ref="A288:G288"/>
    <mergeCell ref="A276:G276"/>
    <mergeCell ref="A277:G277"/>
    <mergeCell ref="A272:H272"/>
    <mergeCell ref="A295:G295"/>
    <mergeCell ref="A296:G296"/>
    <mergeCell ref="A301:G301"/>
    <mergeCell ref="E305:G305"/>
    <mergeCell ref="E306:G306"/>
    <mergeCell ref="A24:D24"/>
    <mergeCell ref="A27:D27"/>
    <mergeCell ref="A30:D30"/>
    <mergeCell ref="A291:G291"/>
    <mergeCell ref="A292:G292"/>
    <mergeCell ref="A278:G278"/>
    <mergeCell ref="A280:G280"/>
    <mergeCell ref="A281:G281"/>
    <mergeCell ref="A282:G282"/>
    <mergeCell ref="A283:G283"/>
    <mergeCell ref="A270:G270"/>
    <mergeCell ref="A273:G273"/>
    <mergeCell ref="A275:G27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5"/>
  <sheetViews>
    <sheetView topLeftCell="A4" workbookViewId="0">
      <selection activeCell="L25" sqref="L25"/>
    </sheetView>
  </sheetViews>
  <sheetFormatPr defaultRowHeight="15" x14ac:dyDescent="0.25"/>
  <cols>
    <col min="1" max="1" width="16.140625" customWidth="1"/>
    <col min="2" max="2" width="20" customWidth="1"/>
    <col min="3" max="5" width="13.140625" bestFit="1" customWidth="1"/>
    <col min="6" max="6" width="9.28515625" bestFit="1" customWidth="1"/>
    <col min="7" max="7" width="8.42578125" bestFit="1" customWidth="1"/>
  </cols>
  <sheetData>
    <row r="1" spans="1:7" ht="15.75" thickBot="1" x14ac:dyDescent="0.3">
      <c r="A1" s="8" t="s">
        <v>18</v>
      </c>
    </row>
    <row r="2" spans="1:7" ht="26.25" thickBot="1" x14ac:dyDescent="0.3">
      <c r="A2" s="32" t="s">
        <v>19</v>
      </c>
      <c r="B2" s="9" t="s">
        <v>20</v>
      </c>
      <c r="C2" s="9" t="s">
        <v>21</v>
      </c>
      <c r="D2" s="9" t="s">
        <v>22</v>
      </c>
      <c r="E2" s="9" t="s">
        <v>23</v>
      </c>
      <c r="F2" s="9" t="s">
        <v>24</v>
      </c>
      <c r="G2" s="9" t="s">
        <v>25</v>
      </c>
    </row>
    <row r="3" spans="1:7" ht="15.75" thickBot="1" x14ac:dyDescent="0.3">
      <c r="A3" s="33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.75" thickBot="1" x14ac:dyDescent="0.3">
      <c r="A4" s="34">
        <v>6</v>
      </c>
      <c r="B4" s="11" t="s">
        <v>26</v>
      </c>
      <c r="C4" s="12">
        <v>2799288.65</v>
      </c>
      <c r="D4" s="12">
        <v>7579870</v>
      </c>
      <c r="E4" s="12">
        <v>2149705.36</v>
      </c>
      <c r="F4" s="13">
        <v>0.76790000000000003</v>
      </c>
      <c r="G4" s="13">
        <v>0.28360000000000002</v>
      </c>
    </row>
    <row r="5" spans="1:7" ht="15.75" thickBot="1" x14ac:dyDescent="0.3">
      <c r="A5" s="35">
        <v>61</v>
      </c>
      <c r="B5" s="14" t="s">
        <v>27</v>
      </c>
      <c r="C5" s="15">
        <v>1734558.55</v>
      </c>
      <c r="D5" s="15">
        <v>3078000</v>
      </c>
      <c r="E5" s="15">
        <v>1489623.25</v>
      </c>
      <c r="F5" s="16">
        <v>0.85880000000000001</v>
      </c>
      <c r="G5" s="16">
        <v>0.48399999999999999</v>
      </c>
    </row>
    <row r="6" spans="1:7" ht="23.25" thickBot="1" x14ac:dyDescent="0.3">
      <c r="A6" s="33">
        <v>611</v>
      </c>
      <c r="B6" s="17" t="s">
        <v>28</v>
      </c>
      <c r="C6" s="18">
        <v>1631794.28</v>
      </c>
      <c r="D6" s="18">
        <v>2720000</v>
      </c>
      <c r="E6" s="18">
        <v>1439928.98</v>
      </c>
      <c r="F6" s="19">
        <v>0.88239999999999996</v>
      </c>
      <c r="G6" s="19">
        <v>0.52939999999999998</v>
      </c>
    </row>
    <row r="7" spans="1:7" ht="34.5" thickBot="1" x14ac:dyDescent="0.3">
      <c r="A7" s="33">
        <v>6111</v>
      </c>
      <c r="B7" s="17" t="s">
        <v>29</v>
      </c>
      <c r="C7" s="18">
        <v>1631794.28</v>
      </c>
      <c r="D7" s="20"/>
      <c r="E7" s="18">
        <v>1439928.98</v>
      </c>
      <c r="F7" s="19">
        <v>0.88239999999999996</v>
      </c>
      <c r="G7" s="21"/>
    </row>
    <row r="8" spans="1:7" ht="15.75" thickBot="1" x14ac:dyDescent="0.3">
      <c r="A8" s="33">
        <v>613</v>
      </c>
      <c r="B8" s="17" t="s">
        <v>30</v>
      </c>
      <c r="C8" s="18">
        <v>100236.77</v>
      </c>
      <c r="D8" s="18">
        <v>350000</v>
      </c>
      <c r="E8" s="18">
        <v>49694.27</v>
      </c>
      <c r="F8" s="19">
        <v>0.49580000000000002</v>
      </c>
      <c r="G8" s="19">
        <v>0.14199999999999999</v>
      </c>
    </row>
    <row r="9" spans="1:7" ht="23.25" thickBot="1" x14ac:dyDescent="0.3">
      <c r="A9" s="33">
        <v>6134</v>
      </c>
      <c r="B9" s="17" t="s">
        <v>31</v>
      </c>
      <c r="C9" s="18">
        <v>100236.77</v>
      </c>
      <c r="D9" s="20"/>
      <c r="E9" s="18">
        <v>49694.27</v>
      </c>
      <c r="F9" s="19">
        <v>0.49580000000000002</v>
      </c>
      <c r="G9" s="21"/>
    </row>
    <row r="10" spans="1:7" ht="15.75" thickBot="1" x14ac:dyDescent="0.3">
      <c r="A10" s="33">
        <v>614</v>
      </c>
      <c r="B10" s="17" t="s">
        <v>32</v>
      </c>
      <c r="C10" s="18">
        <v>2527.5</v>
      </c>
      <c r="D10" s="18">
        <v>8000</v>
      </c>
      <c r="E10" s="22">
        <v>0</v>
      </c>
      <c r="F10" s="19">
        <v>0</v>
      </c>
      <c r="G10" s="19">
        <v>0</v>
      </c>
    </row>
    <row r="11" spans="1:7" ht="15.75" thickBot="1" x14ac:dyDescent="0.3">
      <c r="A11" s="33">
        <v>6142</v>
      </c>
      <c r="B11" s="17" t="s">
        <v>33</v>
      </c>
      <c r="C11" s="22">
        <v>0</v>
      </c>
      <c r="D11" s="21"/>
      <c r="E11" s="22">
        <v>0</v>
      </c>
      <c r="F11" s="21"/>
      <c r="G11" s="21"/>
    </row>
    <row r="12" spans="1:7" ht="34.5" thickBot="1" x14ac:dyDescent="0.3">
      <c r="A12" s="33">
        <v>6145</v>
      </c>
      <c r="B12" s="17" t="s">
        <v>34</v>
      </c>
      <c r="C12" s="18">
        <v>2527.5</v>
      </c>
      <c r="D12" s="20"/>
      <c r="E12" s="22">
        <v>0</v>
      </c>
      <c r="F12" s="19">
        <v>0</v>
      </c>
      <c r="G12" s="21"/>
    </row>
    <row r="13" spans="1:7" ht="45.75" thickBot="1" x14ac:dyDescent="0.3">
      <c r="A13" s="35">
        <v>63</v>
      </c>
      <c r="B13" s="14" t="s">
        <v>35</v>
      </c>
      <c r="C13" s="15">
        <v>768954.94</v>
      </c>
      <c r="D13" s="15">
        <v>3080470</v>
      </c>
      <c r="E13" s="15">
        <v>416342.36</v>
      </c>
      <c r="F13" s="16">
        <v>0.54139999999999999</v>
      </c>
      <c r="G13" s="16">
        <v>0.13519999999999999</v>
      </c>
    </row>
    <row r="14" spans="1:7" ht="15.75" thickBot="1" x14ac:dyDescent="0.3">
      <c r="A14" s="33">
        <v>633</v>
      </c>
      <c r="B14" s="17" t="s">
        <v>36</v>
      </c>
      <c r="C14" s="18">
        <v>95400</v>
      </c>
      <c r="D14" s="18">
        <v>140000</v>
      </c>
      <c r="E14" s="18">
        <v>92629.18</v>
      </c>
      <c r="F14" s="19">
        <v>0.97099999999999997</v>
      </c>
      <c r="G14" s="19">
        <v>0.66159999999999997</v>
      </c>
    </row>
    <row r="15" spans="1:7" ht="23.25" thickBot="1" x14ac:dyDescent="0.3">
      <c r="A15" s="33">
        <v>6331</v>
      </c>
      <c r="B15" s="17" t="s">
        <v>37</v>
      </c>
      <c r="C15" s="18">
        <v>4400</v>
      </c>
      <c r="D15" s="20"/>
      <c r="E15" s="18">
        <v>76629.179999999993</v>
      </c>
      <c r="F15" s="19">
        <v>17.415700000000001</v>
      </c>
      <c r="G15" s="21"/>
    </row>
    <row r="16" spans="1:7" ht="23.25" thickBot="1" x14ac:dyDescent="0.3">
      <c r="A16" s="33">
        <v>6332</v>
      </c>
      <c r="B16" s="17" t="s">
        <v>38</v>
      </c>
      <c r="C16" s="18">
        <v>91000</v>
      </c>
      <c r="D16" s="20"/>
      <c r="E16" s="18">
        <v>16000</v>
      </c>
      <c r="F16" s="19">
        <v>0.17580000000000001</v>
      </c>
      <c r="G16" s="21"/>
    </row>
    <row r="17" spans="1:7" ht="34.5" thickBot="1" x14ac:dyDescent="0.3">
      <c r="A17" s="33">
        <v>634</v>
      </c>
      <c r="B17" s="17" t="s">
        <v>39</v>
      </c>
      <c r="C17" s="18">
        <v>263766.68</v>
      </c>
      <c r="D17" s="18">
        <v>630120</v>
      </c>
      <c r="E17" s="22">
        <v>0</v>
      </c>
      <c r="F17" s="19">
        <v>0</v>
      </c>
      <c r="G17" s="19">
        <v>0</v>
      </c>
    </row>
    <row r="18" spans="1:7" ht="34.5" thickBot="1" x14ac:dyDescent="0.3">
      <c r="A18" s="33">
        <v>6341</v>
      </c>
      <c r="B18" s="17" t="s">
        <v>40</v>
      </c>
      <c r="C18" s="18">
        <v>263766.68</v>
      </c>
      <c r="D18" s="20"/>
      <c r="E18" s="22">
        <v>0</v>
      </c>
      <c r="F18" s="19">
        <v>0</v>
      </c>
      <c r="G18" s="21"/>
    </row>
    <row r="19" spans="1:7" ht="34.5" thickBot="1" x14ac:dyDescent="0.3">
      <c r="A19" s="33">
        <v>6342</v>
      </c>
      <c r="B19" s="17" t="s">
        <v>41</v>
      </c>
      <c r="C19" s="22">
        <v>0</v>
      </c>
      <c r="D19" s="21"/>
      <c r="E19" s="22">
        <v>0</v>
      </c>
      <c r="F19" s="21"/>
      <c r="G19" s="21"/>
    </row>
    <row r="20" spans="1:7" ht="23.25" thickBot="1" x14ac:dyDescent="0.3">
      <c r="A20" s="33">
        <v>638</v>
      </c>
      <c r="B20" s="17" t="s">
        <v>42</v>
      </c>
      <c r="C20" s="18">
        <v>409788.26</v>
      </c>
      <c r="D20" s="18">
        <v>2310350</v>
      </c>
      <c r="E20" s="18">
        <v>323713.18</v>
      </c>
      <c r="F20" s="19">
        <v>0.79</v>
      </c>
      <c r="G20" s="19">
        <v>0.1401</v>
      </c>
    </row>
    <row r="21" spans="1:7" ht="34.5" thickBot="1" x14ac:dyDescent="0.3">
      <c r="A21" s="33">
        <v>6381</v>
      </c>
      <c r="B21" s="17" t="s">
        <v>43</v>
      </c>
      <c r="C21" s="18">
        <v>409788.26</v>
      </c>
      <c r="D21" s="20"/>
      <c r="E21" s="18">
        <v>212188.18</v>
      </c>
      <c r="F21" s="19">
        <v>0.51780000000000004</v>
      </c>
      <c r="G21" s="21"/>
    </row>
    <row r="22" spans="1:7" ht="34.5" thickBot="1" x14ac:dyDescent="0.3">
      <c r="A22" s="33">
        <v>6382</v>
      </c>
      <c r="B22" s="17" t="s">
        <v>44</v>
      </c>
      <c r="C22" s="22">
        <v>0</v>
      </c>
      <c r="D22" s="21"/>
      <c r="E22" s="18">
        <v>111525</v>
      </c>
      <c r="F22" s="21"/>
      <c r="G22" s="21"/>
    </row>
    <row r="23" spans="1:7" ht="15.75" thickBot="1" x14ac:dyDescent="0.3">
      <c r="A23" s="35">
        <v>64</v>
      </c>
      <c r="B23" s="14" t="s">
        <v>45</v>
      </c>
      <c r="C23" s="15">
        <v>141278.01</v>
      </c>
      <c r="D23" s="15">
        <v>975100</v>
      </c>
      <c r="E23" s="15">
        <v>77911.149999999994</v>
      </c>
      <c r="F23" s="16">
        <v>0.55149999999999999</v>
      </c>
      <c r="G23" s="16">
        <v>7.9899999999999999E-2</v>
      </c>
    </row>
    <row r="24" spans="1:7" ht="23.25" thickBot="1" x14ac:dyDescent="0.3">
      <c r="A24" s="33">
        <v>641</v>
      </c>
      <c r="B24" s="17" t="s">
        <v>46</v>
      </c>
      <c r="C24" s="22">
        <v>379.36</v>
      </c>
      <c r="D24" s="18">
        <v>4000</v>
      </c>
      <c r="E24" s="22">
        <v>172.66</v>
      </c>
      <c r="F24" s="19">
        <v>0.4551</v>
      </c>
      <c r="G24" s="19">
        <v>4.3200000000000002E-2</v>
      </c>
    </row>
    <row r="25" spans="1:7" ht="34.5" thickBot="1" x14ac:dyDescent="0.3">
      <c r="A25" s="33">
        <v>6413</v>
      </c>
      <c r="B25" s="17" t="s">
        <v>47</v>
      </c>
      <c r="C25" s="22">
        <v>198.04</v>
      </c>
      <c r="D25" s="20"/>
      <c r="E25" s="22">
        <v>172.66</v>
      </c>
      <c r="F25" s="19">
        <v>0.87180000000000002</v>
      </c>
      <c r="G25" s="21"/>
    </row>
    <row r="26" spans="1:7" ht="23.25" thickBot="1" x14ac:dyDescent="0.3">
      <c r="A26" s="33">
        <v>6414</v>
      </c>
      <c r="B26" s="17" t="s">
        <v>48</v>
      </c>
      <c r="C26" s="22">
        <v>181.32</v>
      </c>
      <c r="D26" s="20"/>
      <c r="E26" s="22">
        <v>0</v>
      </c>
      <c r="F26" s="19">
        <v>0</v>
      </c>
      <c r="G26" s="21"/>
    </row>
    <row r="27" spans="1:7" ht="23.25" thickBot="1" x14ac:dyDescent="0.3">
      <c r="A27" s="33">
        <v>642</v>
      </c>
      <c r="B27" s="17" t="s">
        <v>49</v>
      </c>
      <c r="C27" s="18">
        <v>140898.65</v>
      </c>
      <c r="D27" s="18">
        <v>971100</v>
      </c>
      <c r="E27" s="18">
        <v>77738.490000000005</v>
      </c>
      <c r="F27" s="19">
        <v>0.55169999999999997</v>
      </c>
      <c r="G27" s="19">
        <v>8.0100000000000005E-2</v>
      </c>
    </row>
    <row r="28" spans="1:7" ht="15.75" thickBot="1" x14ac:dyDescent="0.3">
      <c r="A28" s="33">
        <v>6421</v>
      </c>
      <c r="B28" s="17" t="s">
        <v>50</v>
      </c>
      <c r="C28" s="18">
        <v>10511.6</v>
      </c>
      <c r="D28" s="20"/>
      <c r="E28" s="18">
        <v>10657.39</v>
      </c>
      <c r="F28" s="19">
        <v>1.0139</v>
      </c>
      <c r="G28" s="21"/>
    </row>
    <row r="29" spans="1:7" ht="23.25" thickBot="1" x14ac:dyDescent="0.3">
      <c r="A29" s="33">
        <v>6422</v>
      </c>
      <c r="B29" s="17" t="s">
        <v>51</v>
      </c>
      <c r="C29" s="18">
        <v>127847.74</v>
      </c>
      <c r="D29" s="20"/>
      <c r="E29" s="18">
        <v>67081.100000000006</v>
      </c>
      <c r="F29" s="19">
        <v>0.52470000000000006</v>
      </c>
      <c r="G29" s="21"/>
    </row>
    <row r="30" spans="1:7" ht="23.25" thickBot="1" x14ac:dyDescent="0.3">
      <c r="A30" s="33">
        <v>6423</v>
      </c>
      <c r="B30" s="17" t="s">
        <v>52</v>
      </c>
      <c r="C30" s="22">
        <v>0</v>
      </c>
      <c r="D30" s="21"/>
      <c r="E30" s="22">
        <v>0</v>
      </c>
      <c r="F30" s="21"/>
      <c r="G30" s="21"/>
    </row>
    <row r="31" spans="1:7" ht="26.25" thickBot="1" x14ac:dyDescent="0.3">
      <c r="A31" s="36" t="s">
        <v>19</v>
      </c>
      <c r="B31" s="23" t="s">
        <v>20</v>
      </c>
      <c r="C31" s="23" t="s">
        <v>21</v>
      </c>
      <c r="D31" s="23" t="s">
        <v>22</v>
      </c>
      <c r="E31" s="23" t="s">
        <v>23</v>
      </c>
      <c r="F31" s="23" t="s">
        <v>24</v>
      </c>
      <c r="G31" s="23" t="s">
        <v>25</v>
      </c>
    </row>
    <row r="32" spans="1:7" ht="15.75" thickBot="1" x14ac:dyDescent="0.3">
      <c r="A32" s="33">
        <v>1</v>
      </c>
      <c r="B32" s="10">
        <v>2</v>
      </c>
      <c r="C32" s="10">
        <v>3</v>
      </c>
      <c r="D32" s="10">
        <v>4</v>
      </c>
      <c r="E32" s="10">
        <v>5</v>
      </c>
      <c r="F32" s="10">
        <v>6</v>
      </c>
      <c r="G32" s="10">
        <v>7</v>
      </c>
    </row>
    <row r="33" spans="1:7" ht="23.25" thickBot="1" x14ac:dyDescent="0.3">
      <c r="A33" s="33">
        <v>6429</v>
      </c>
      <c r="B33" s="17" t="s">
        <v>52</v>
      </c>
      <c r="C33" s="18">
        <v>2539.31</v>
      </c>
      <c r="D33" s="20"/>
      <c r="E33" s="22">
        <v>0</v>
      </c>
      <c r="F33" s="19">
        <v>0</v>
      </c>
      <c r="G33" s="21"/>
    </row>
    <row r="34" spans="1:7" ht="45.75" thickBot="1" x14ac:dyDescent="0.3">
      <c r="A34" s="35">
        <v>65</v>
      </c>
      <c r="B34" s="14" t="s">
        <v>53</v>
      </c>
      <c r="C34" s="15">
        <v>152818.74</v>
      </c>
      <c r="D34" s="15">
        <v>254800</v>
      </c>
      <c r="E34" s="15">
        <v>164150.1</v>
      </c>
      <c r="F34" s="16">
        <v>1.0741000000000001</v>
      </c>
      <c r="G34" s="16">
        <v>0.64419999999999999</v>
      </c>
    </row>
    <row r="35" spans="1:7" ht="23.25" thickBot="1" x14ac:dyDescent="0.3">
      <c r="A35" s="33">
        <v>651</v>
      </c>
      <c r="B35" s="17" t="s">
        <v>54</v>
      </c>
      <c r="C35" s="18">
        <v>38495.620000000003</v>
      </c>
      <c r="D35" s="18">
        <v>58800</v>
      </c>
      <c r="E35" s="18">
        <v>34763.760000000002</v>
      </c>
      <c r="F35" s="19">
        <v>0.90310000000000001</v>
      </c>
      <c r="G35" s="19">
        <v>0.59119999999999995</v>
      </c>
    </row>
    <row r="36" spans="1:7" ht="34.5" thickBot="1" x14ac:dyDescent="0.3">
      <c r="A36" s="33">
        <v>6512</v>
      </c>
      <c r="B36" s="17" t="s">
        <v>55</v>
      </c>
      <c r="C36" s="18">
        <v>38460</v>
      </c>
      <c r="D36" s="20"/>
      <c r="E36" s="18">
        <v>34711.599999999999</v>
      </c>
      <c r="F36" s="19">
        <v>0.90249999999999997</v>
      </c>
      <c r="G36" s="21"/>
    </row>
    <row r="37" spans="1:7" ht="23.25" thickBot="1" x14ac:dyDescent="0.3">
      <c r="A37" s="33">
        <v>6513</v>
      </c>
      <c r="B37" s="17" t="s">
        <v>56</v>
      </c>
      <c r="C37" s="22">
        <v>35.619999999999997</v>
      </c>
      <c r="D37" s="20"/>
      <c r="E37" s="22">
        <v>52.16</v>
      </c>
      <c r="F37" s="19">
        <v>1.4642999999999999</v>
      </c>
      <c r="G37" s="21"/>
    </row>
    <row r="38" spans="1:7" ht="23.25" thickBot="1" x14ac:dyDescent="0.3">
      <c r="A38" s="33">
        <v>652</v>
      </c>
      <c r="B38" s="17" t="s">
        <v>57</v>
      </c>
      <c r="C38" s="18">
        <v>30507.54</v>
      </c>
      <c r="D38" s="18">
        <v>38000</v>
      </c>
      <c r="E38" s="18">
        <v>43657.05</v>
      </c>
      <c r="F38" s="19">
        <v>1.431</v>
      </c>
      <c r="G38" s="19">
        <v>1.1489</v>
      </c>
    </row>
    <row r="39" spans="1:7" ht="15.75" thickBot="1" x14ac:dyDescent="0.3">
      <c r="A39" s="33">
        <v>6522</v>
      </c>
      <c r="B39" s="17" t="s">
        <v>58</v>
      </c>
      <c r="C39" s="22">
        <v>4.76</v>
      </c>
      <c r="D39" s="20"/>
      <c r="E39" s="22">
        <v>90.89</v>
      </c>
      <c r="F39" s="19">
        <v>19.0945</v>
      </c>
      <c r="G39" s="21"/>
    </row>
    <row r="40" spans="1:7" ht="15.75" thickBot="1" x14ac:dyDescent="0.3">
      <c r="A40" s="33">
        <v>6524</v>
      </c>
      <c r="B40" s="17" t="s">
        <v>59</v>
      </c>
      <c r="C40" s="18">
        <v>11065.78</v>
      </c>
      <c r="D40" s="20"/>
      <c r="E40" s="18">
        <v>43145.45</v>
      </c>
      <c r="F40" s="19">
        <v>3.899</v>
      </c>
      <c r="G40" s="21"/>
    </row>
    <row r="41" spans="1:7" ht="23.25" thickBot="1" x14ac:dyDescent="0.3">
      <c r="A41" s="33">
        <v>6526</v>
      </c>
      <c r="B41" s="17" t="s">
        <v>60</v>
      </c>
      <c r="C41" s="18">
        <v>19437</v>
      </c>
      <c r="D41" s="20"/>
      <c r="E41" s="22">
        <v>420.71</v>
      </c>
      <c r="F41" s="19">
        <v>2.1600000000000001E-2</v>
      </c>
      <c r="G41" s="21"/>
    </row>
    <row r="42" spans="1:7" ht="23.25" thickBot="1" x14ac:dyDescent="0.3">
      <c r="A42" s="33">
        <v>653</v>
      </c>
      <c r="B42" s="17" t="s">
        <v>61</v>
      </c>
      <c r="C42" s="18">
        <v>83815.58</v>
      </c>
      <c r="D42" s="18">
        <v>158000</v>
      </c>
      <c r="E42" s="18">
        <v>85729.29</v>
      </c>
      <c r="F42" s="19">
        <v>1.0227999999999999</v>
      </c>
      <c r="G42" s="19">
        <v>0.54259999999999997</v>
      </c>
    </row>
    <row r="43" spans="1:7" ht="15.75" thickBot="1" x14ac:dyDescent="0.3">
      <c r="A43" s="33">
        <v>6531</v>
      </c>
      <c r="B43" s="17" t="s">
        <v>62</v>
      </c>
      <c r="C43" s="22">
        <v>883.23</v>
      </c>
      <c r="D43" s="20"/>
      <c r="E43" s="22">
        <v>0</v>
      </c>
      <c r="F43" s="19">
        <v>0</v>
      </c>
      <c r="G43" s="21"/>
    </row>
    <row r="44" spans="1:7" ht="15.75" thickBot="1" x14ac:dyDescent="0.3">
      <c r="A44" s="33">
        <v>6532</v>
      </c>
      <c r="B44" s="17" t="s">
        <v>63</v>
      </c>
      <c r="C44" s="18">
        <v>82932.350000000006</v>
      </c>
      <c r="D44" s="20"/>
      <c r="E44" s="18">
        <v>85729.29</v>
      </c>
      <c r="F44" s="19">
        <v>1.0337000000000001</v>
      </c>
      <c r="G44" s="21"/>
    </row>
    <row r="45" spans="1:7" ht="15.75" thickBot="1" x14ac:dyDescent="0.3">
      <c r="A45" s="35">
        <v>66</v>
      </c>
      <c r="B45" s="14" t="s">
        <v>64</v>
      </c>
      <c r="C45" s="24">
        <v>0</v>
      </c>
      <c r="D45" s="15">
        <v>186500</v>
      </c>
      <c r="E45" s="24">
        <v>0</v>
      </c>
      <c r="F45" s="16">
        <v>0</v>
      </c>
      <c r="G45" s="25"/>
    </row>
    <row r="46" spans="1:7" ht="34.5" thickBot="1" x14ac:dyDescent="0.3">
      <c r="A46" s="33">
        <v>663</v>
      </c>
      <c r="B46" s="17" t="s">
        <v>65</v>
      </c>
      <c r="C46" s="22">
        <v>0</v>
      </c>
      <c r="D46" s="18">
        <v>186500</v>
      </c>
      <c r="E46" s="22">
        <v>0</v>
      </c>
      <c r="F46" s="19">
        <v>0</v>
      </c>
      <c r="G46" s="21"/>
    </row>
    <row r="47" spans="1:7" ht="15.75" thickBot="1" x14ac:dyDescent="0.3">
      <c r="A47" s="33">
        <v>6632</v>
      </c>
      <c r="B47" s="17" t="s">
        <v>66</v>
      </c>
      <c r="C47" s="22">
        <v>0</v>
      </c>
      <c r="D47" s="22">
        <v>0</v>
      </c>
      <c r="E47" s="21"/>
      <c r="F47" s="21"/>
      <c r="G47" s="21"/>
    </row>
    <row r="48" spans="1:7" ht="15.75" thickBot="1" x14ac:dyDescent="0.3">
      <c r="A48" s="35">
        <v>68</v>
      </c>
      <c r="B48" s="14" t="s">
        <v>64</v>
      </c>
      <c r="C48" s="15">
        <v>1678.41</v>
      </c>
      <c r="D48" s="15">
        <v>5000</v>
      </c>
      <c r="E48" s="15">
        <v>1678.5</v>
      </c>
      <c r="F48" s="16">
        <v>1.0001</v>
      </c>
      <c r="G48" s="16">
        <v>0.3357</v>
      </c>
    </row>
    <row r="49" spans="1:7" ht="15.75" thickBot="1" x14ac:dyDescent="0.3">
      <c r="A49" s="33">
        <v>683</v>
      </c>
      <c r="B49" s="17" t="s">
        <v>64</v>
      </c>
      <c r="C49" s="18">
        <v>1678.41</v>
      </c>
      <c r="D49" s="18">
        <v>5000</v>
      </c>
      <c r="E49" s="18">
        <v>1678.5</v>
      </c>
      <c r="F49" s="19">
        <v>1.0001</v>
      </c>
      <c r="G49" s="19">
        <v>0.3357</v>
      </c>
    </row>
    <row r="50" spans="1:7" ht="15.75" thickBot="1" x14ac:dyDescent="0.3">
      <c r="A50" s="33">
        <v>6831</v>
      </c>
      <c r="B50" s="17" t="s">
        <v>64</v>
      </c>
      <c r="C50" s="18">
        <v>1678.41</v>
      </c>
      <c r="D50" s="20"/>
      <c r="E50" s="18">
        <v>1678.5</v>
      </c>
      <c r="F50" s="19">
        <v>1.0001</v>
      </c>
      <c r="G50" s="21"/>
    </row>
    <row r="51" spans="1:7" ht="26.25" thickBot="1" x14ac:dyDescent="0.3">
      <c r="A51" s="34">
        <v>7</v>
      </c>
      <c r="B51" s="11" t="s">
        <v>67</v>
      </c>
      <c r="C51" s="12">
        <v>39460.68</v>
      </c>
      <c r="D51" s="12">
        <v>148800</v>
      </c>
      <c r="E51" s="12">
        <v>42742.39</v>
      </c>
      <c r="F51" s="26">
        <v>1.0831999999999999</v>
      </c>
      <c r="G51" s="13">
        <v>0.28720000000000001</v>
      </c>
    </row>
    <row r="52" spans="1:7" ht="34.5" thickBot="1" x14ac:dyDescent="0.3">
      <c r="A52" s="35">
        <v>71</v>
      </c>
      <c r="B52" s="14" t="s">
        <v>68</v>
      </c>
      <c r="C52" s="15">
        <v>39460.68</v>
      </c>
      <c r="D52" s="15">
        <v>148800</v>
      </c>
      <c r="E52" s="15">
        <v>42742.39</v>
      </c>
      <c r="F52" s="27">
        <v>1.0831999999999999</v>
      </c>
      <c r="G52" s="16">
        <v>0.28720000000000001</v>
      </c>
    </row>
    <row r="53" spans="1:7" ht="34.5" thickBot="1" x14ac:dyDescent="0.3">
      <c r="A53" s="33">
        <v>711</v>
      </c>
      <c r="B53" s="17" t="s">
        <v>69</v>
      </c>
      <c r="C53" s="18">
        <v>39460.68</v>
      </c>
      <c r="D53" s="18">
        <v>148800</v>
      </c>
      <c r="E53" s="18">
        <v>42742.39</v>
      </c>
      <c r="F53" s="19">
        <v>1.0831999999999999</v>
      </c>
      <c r="G53" s="19">
        <v>0.28720000000000001</v>
      </c>
    </row>
    <row r="54" spans="1:7" ht="15.75" thickBot="1" x14ac:dyDescent="0.3">
      <c r="A54" s="33">
        <v>7111</v>
      </c>
      <c r="B54" s="17" t="s">
        <v>70</v>
      </c>
      <c r="C54" s="18">
        <v>39460.68</v>
      </c>
      <c r="D54" s="20"/>
      <c r="E54" s="18">
        <v>42742.39</v>
      </c>
      <c r="F54" s="19">
        <v>1.0831999999999999</v>
      </c>
      <c r="G54" s="21"/>
    </row>
    <row r="55" spans="1:7" ht="16.5" thickBot="1" x14ac:dyDescent="0.3">
      <c r="A55" s="28"/>
      <c r="B55" s="29" t="s">
        <v>71</v>
      </c>
      <c r="C55" s="30">
        <v>2838749.33</v>
      </c>
      <c r="D55" s="30">
        <v>7728670</v>
      </c>
      <c r="E55" s="30">
        <v>2192447.75</v>
      </c>
      <c r="F55" s="31">
        <v>0.77229999999999999</v>
      </c>
      <c r="G55" s="31">
        <v>0.28370000000000001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6</vt:i4>
      </vt:variant>
    </vt:vector>
  </HeadingPairs>
  <TitlesOfParts>
    <vt:vector size="8" baseType="lpstr">
      <vt:lpstr>List1</vt:lpstr>
      <vt:lpstr>List2</vt:lpstr>
      <vt:lpstr>List1!_Hlk32306578</vt:lpstr>
      <vt:lpstr>List1!_Hlk54090888</vt:lpstr>
      <vt:lpstr>List1!_Hlk54263646</vt:lpstr>
      <vt:lpstr>List1!_Hlk54265141</vt:lpstr>
      <vt:lpstr>List1!_Hlk54265262</vt:lpstr>
      <vt:lpstr>List1!_Hlk54265366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Općina Bogdanovci</cp:lastModifiedBy>
  <cp:lastPrinted>2023-09-06T10:30:57Z</cp:lastPrinted>
  <dcterms:created xsi:type="dcterms:W3CDTF">2015-06-05T18:19:34Z</dcterms:created>
  <dcterms:modified xsi:type="dcterms:W3CDTF">2023-09-11T09:46:56Z</dcterms:modified>
</cp:coreProperties>
</file>