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vo\Desktop\RAZNO\SJEDNICE\2024\44. sjednica 25.09.2024\"/>
    </mc:Choice>
  </mc:AlternateContent>
  <xr:revisionPtr revIDLastSave="0" documentId="13_ncr:1_{F32B3B8C-750D-4450-9CDB-F0678353F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definedNames>
    <definedName name="_Hlk32306578" localSheetId="0">List1!$A$284</definedName>
    <definedName name="_Hlk54090888" localSheetId="0">List1!$A$194</definedName>
    <definedName name="_Hlk54263646" localSheetId="0">List1!$A$200</definedName>
    <definedName name="_Hlk54265141" localSheetId="0">List1!$C$244</definedName>
    <definedName name="_Hlk54265262" localSheetId="0">List1!$C$247</definedName>
    <definedName name="_Hlk54265366" localSheetId="0">List1!$C$249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/>
  <c r="C39" i="1"/>
  <c r="D229" i="1"/>
  <c r="C218" i="1"/>
  <c r="D217" i="1"/>
  <c r="B218" i="1"/>
  <c r="D146" i="1" l="1"/>
  <c r="E146" i="1"/>
  <c r="C146" i="1"/>
  <c r="E178" i="1"/>
  <c r="D178" i="1"/>
  <c r="C179" i="1"/>
  <c r="D168" i="1"/>
  <c r="E168" i="1"/>
  <c r="C168" i="1"/>
  <c r="D161" i="1"/>
  <c r="E161" i="1"/>
  <c r="F161" i="1"/>
  <c r="G161" i="1"/>
  <c r="C161" i="1"/>
  <c r="D159" i="1"/>
  <c r="E159" i="1"/>
  <c r="E102" i="1"/>
  <c r="D102" i="1"/>
  <c r="D149" i="1"/>
  <c r="D145" i="1" s="1"/>
  <c r="C110" i="1" l="1"/>
  <c r="C182" i="1"/>
  <c r="C181" i="1" s="1"/>
  <c r="C178" i="1"/>
  <c r="C173" i="1"/>
  <c r="C165" i="1"/>
  <c r="C164" i="1" s="1"/>
  <c r="C159" i="1"/>
  <c r="C156" i="1" s="1"/>
  <c r="C155" i="1" s="1"/>
  <c r="C152" i="1"/>
  <c r="C151" i="1" s="1"/>
  <c r="C149" i="1"/>
  <c r="C145" i="1" s="1"/>
  <c r="C141" i="1"/>
  <c r="C140" i="1" s="1"/>
  <c r="C138" i="1"/>
  <c r="C137" i="1" s="1"/>
  <c r="C129" i="1"/>
  <c r="C120" i="1"/>
  <c r="C115" i="1"/>
  <c r="C107" i="1"/>
  <c r="C105" i="1"/>
  <c r="C102" i="1"/>
  <c r="C101" i="1" l="1"/>
  <c r="C167" i="1"/>
  <c r="C163" i="1" s="1"/>
  <c r="C109" i="1"/>
  <c r="C100" i="1" l="1"/>
  <c r="F83" i="1"/>
  <c r="F79" i="1"/>
  <c r="F75" i="1"/>
  <c r="F73" i="1"/>
  <c r="F65" i="1"/>
  <c r="F60" i="1"/>
  <c r="F48" i="1"/>
  <c r="G89" i="1"/>
  <c r="D51" i="1"/>
  <c r="C92" i="1"/>
  <c r="C91" i="1" s="1"/>
  <c r="C90" i="1" s="1"/>
  <c r="C85" i="1"/>
  <c r="C84" i="1" s="1"/>
  <c r="C81" i="1"/>
  <c r="C76" i="1"/>
  <c r="C72" i="1"/>
  <c r="C66" i="1"/>
  <c r="C63" i="1"/>
  <c r="C59" i="1"/>
  <c r="C57" i="1"/>
  <c r="C54" i="1"/>
  <c r="C51" i="1"/>
  <c r="C47" i="1"/>
  <c r="C44" i="1"/>
  <c r="C71" i="1" l="1"/>
  <c r="C62" i="1"/>
  <c r="C50" i="1"/>
  <c r="C38" i="1"/>
  <c r="C37" i="1" l="1"/>
  <c r="C94" i="1" s="1"/>
  <c r="F46" i="1" l="1"/>
  <c r="G46" i="1"/>
  <c r="G150" i="1"/>
  <c r="F150" i="1"/>
  <c r="E115" i="1"/>
  <c r="D19" i="1"/>
  <c r="B19" i="1"/>
  <c r="B22" i="1"/>
  <c r="E57" i="1"/>
  <c r="E51" i="1"/>
  <c r="E149" i="1"/>
  <c r="E145" i="1" s="1"/>
  <c r="D57" i="1"/>
  <c r="D182" i="1"/>
  <c r="D88" i="1"/>
  <c r="D87" i="1" l="1"/>
  <c r="G88" i="1"/>
  <c r="F149" i="1"/>
  <c r="G149" i="1"/>
  <c r="D181" i="1"/>
  <c r="E182" i="1"/>
  <c r="D173" i="1"/>
  <c r="E173" i="1"/>
  <c r="D165" i="1"/>
  <c r="D164" i="1" s="1"/>
  <c r="E165" i="1"/>
  <c r="E164" i="1" s="1"/>
  <c r="G148" i="1"/>
  <c r="E141" i="1"/>
  <c r="E140" i="1" s="1"/>
  <c r="D129" i="1"/>
  <c r="E129" i="1"/>
  <c r="D138" i="1"/>
  <c r="D137" i="1" s="1"/>
  <c r="E138" i="1"/>
  <c r="E137" i="1" s="1"/>
  <c r="D141" i="1"/>
  <c r="D140" i="1" s="1"/>
  <c r="E156" i="1"/>
  <c r="E155" i="1" s="1"/>
  <c r="D152" i="1"/>
  <c r="D151" i="1" s="1"/>
  <c r="E152" i="1"/>
  <c r="E151" i="1" s="1"/>
  <c r="D120" i="1"/>
  <c r="E120" i="1"/>
  <c r="D115" i="1"/>
  <c r="D110" i="1"/>
  <c r="E110" i="1"/>
  <c r="D107" i="1"/>
  <c r="E107" i="1"/>
  <c r="D105" i="1"/>
  <c r="E105" i="1"/>
  <c r="D92" i="1"/>
  <c r="D91" i="1" s="1"/>
  <c r="D90" i="1" s="1"/>
  <c r="E92" i="1"/>
  <c r="E91" i="1" s="1"/>
  <c r="E90" i="1" s="1"/>
  <c r="D85" i="1"/>
  <c r="E85" i="1"/>
  <c r="D81" i="1"/>
  <c r="E81" i="1"/>
  <c r="F81" i="1" s="1"/>
  <c r="E76" i="1"/>
  <c r="D76" i="1"/>
  <c r="G80" i="1"/>
  <c r="D72" i="1"/>
  <c r="E72" i="1"/>
  <c r="D66" i="1"/>
  <c r="E66" i="1"/>
  <c r="F66" i="1" s="1"/>
  <c r="D63" i="1"/>
  <c r="E63" i="1"/>
  <c r="D59" i="1"/>
  <c r="E59" i="1"/>
  <c r="F59" i="1" s="1"/>
  <c r="D54" i="1"/>
  <c r="E54" i="1"/>
  <c r="D47" i="1"/>
  <c r="E47" i="1"/>
  <c r="F47" i="1" s="1"/>
  <c r="D44" i="1"/>
  <c r="E44" i="1"/>
  <c r="E38" i="1" s="1"/>
  <c r="G147" i="1"/>
  <c r="G153" i="1"/>
  <c r="G154" i="1"/>
  <c r="G157" i="1"/>
  <c r="G160" i="1"/>
  <c r="G170" i="1"/>
  <c r="G171" i="1"/>
  <c r="G172" i="1"/>
  <c r="G174" i="1"/>
  <c r="G176" i="1"/>
  <c r="G180" i="1"/>
  <c r="G179" i="1" s="1"/>
  <c r="G178" i="1" s="1"/>
  <c r="G183" i="1"/>
  <c r="G139" i="1"/>
  <c r="G130" i="1"/>
  <c r="G131" i="1"/>
  <c r="G132" i="1"/>
  <c r="G133" i="1"/>
  <c r="G134" i="1"/>
  <c r="G136" i="1"/>
  <c r="G119" i="1"/>
  <c r="G121" i="1"/>
  <c r="G122" i="1"/>
  <c r="G123" i="1"/>
  <c r="G124" i="1"/>
  <c r="G125" i="1"/>
  <c r="G126" i="1"/>
  <c r="G127" i="1"/>
  <c r="G128" i="1"/>
  <c r="G103" i="1"/>
  <c r="G104" i="1"/>
  <c r="G106" i="1"/>
  <c r="G108" i="1"/>
  <c r="G111" i="1"/>
  <c r="G112" i="1"/>
  <c r="G113" i="1"/>
  <c r="G114" i="1"/>
  <c r="G116" i="1"/>
  <c r="G117" i="1"/>
  <c r="G118" i="1"/>
  <c r="F174" i="1"/>
  <c r="F180" i="1"/>
  <c r="F179" i="1" s="1"/>
  <c r="F178" i="1" s="1"/>
  <c r="F153" i="1"/>
  <c r="F154" i="1"/>
  <c r="F157" i="1"/>
  <c r="F139" i="1"/>
  <c r="F136" i="1"/>
  <c r="F124" i="1"/>
  <c r="F125" i="1"/>
  <c r="F126" i="1"/>
  <c r="F127" i="1"/>
  <c r="F128" i="1"/>
  <c r="F130" i="1"/>
  <c r="F131" i="1"/>
  <c r="F132" i="1"/>
  <c r="F133" i="1"/>
  <c r="F111" i="1"/>
  <c r="F112" i="1"/>
  <c r="F113" i="1"/>
  <c r="F116" i="1"/>
  <c r="F117" i="1"/>
  <c r="F118" i="1"/>
  <c r="F119" i="1"/>
  <c r="F121" i="1"/>
  <c r="F122" i="1"/>
  <c r="F123" i="1"/>
  <c r="F103" i="1"/>
  <c r="F104" i="1"/>
  <c r="F106" i="1"/>
  <c r="F108" i="1"/>
  <c r="F40" i="1"/>
  <c r="F39" i="1" s="1"/>
  <c r="F55" i="1"/>
  <c r="F57" i="1"/>
  <c r="F58" i="1"/>
  <c r="F64" i="1"/>
  <c r="F67" i="1"/>
  <c r="F68" i="1"/>
  <c r="F77" i="1"/>
  <c r="F93" i="1"/>
  <c r="G40" i="1"/>
  <c r="G39" i="1" s="1"/>
  <c r="G48" i="1"/>
  <c r="G49" i="1"/>
  <c r="G52" i="1"/>
  <c r="G53" i="1"/>
  <c r="G55" i="1"/>
  <c r="G56" i="1"/>
  <c r="G57" i="1"/>
  <c r="G58" i="1"/>
  <c r="G60" i="1"/>
  <c r="G64" i="1"/>
  <c r="G65" i="1"/>
  <c r="G67" i="1"/>
  <c r="G68" i="1"/>
  <c r="G69" i="1"/>
  <c r="G70" i="1"/>
  <c r="G73" i="1"/>
  <c r="G74" i="1"/>
  <c r="G75" i="1"/>
  <c r="G77" i="1"/>
  <c r="G78" i="1"/>
  <c r="G79" i="1"/>
  <c r="G82" i="1"/>
  <c r="G83" i="1"/>
  <c r="G86" i="1"/>
  <c r="G93" i="1"/>
  <c r="C266" i="1"/>
  <c r="B266" i="1"/>
  <c r="D265" i="1"/>
  <c r="D264" i="1"/>
  <c r="D244" i="1"/>
  <c r="D245" i="1"/>
  <c r="D246" i="1"/>
  <c r="D247" i="1"/>
  <c r="D248" i="1"/>
  <c r="D249" i="1"/>
  <c r="D243" i="1"/>
  <c r="C250" i="1"/>
  <c r="B250" i="1"/>
  <c r="D228" i="1"/>
  <c r="D213" i="1"/>
  <c r="D214" i="1"/>
  <c r="D215" i="1"/>
  <c r="D216" i="1"/>
  <c r="D212" i="1"/>
  <c r="C22" i="1"/>
  <c r="D22" i="1"/>
  <c r="C19" i="1"/>
  <c r="D38" i="1" l="1"/>
  <c r="G146" i="1"/>
  <c r="G145" i="1"/>
  <c r="G168" i="1"/>
  <c r="E84" i="1"/>
  <c r="E101" i="1"/>
  <c r="D101" i="1"/>
  <c r="E71" i="1"/>
  <c r="F71" i="1" s="1"/>
  <c r="F91" i="1"/>
  <c r="E167" i="1"/>
  <c r="E163" i="1" s="1"/>
  <c r="G91" i="1"/>
  <c r="D167" i="1"/>
  <c r="D163" i="1" s="1"/>
  <c r="D71" i="1"/>
  <c r="F137" i="1"/>
  <c r="E62" i="1"/>
  <c r="G182" i="1"/>
  <c r="G137" i="1"/>
  <c r="D62" i="1"/>
  <c r="D84" i="1"/>
  <c r="E50" i="1"/>
  <c r="D50" i="1"/>
  <c r="G87" i="1"/>
  <c r="G59" i="1"/>
  <c r="G138" i="1"/>
  <c r="D109" i="1"/>
  <c r="E181" i="1"/>
  <c r="G181" i="1" s="1"/>
  <c r="F151" i="1"/>
  <c r="G159" i="1"/>
  <c r="D156" i="1"/>
  <c r="D155" i="1" s="1"/>
  <c r="E109" i="1"/>
  <c r="G140" i="1"/>
  <c r="G151" i="1"/>
  <c r="F138" i="1"/>
  <c r="F92" i="1"/>
  <c r="G92" i="1"/>
  <c r="G85" i="1"/>
  <c r="G76" i="1"/>
  <c r="F72" i="1"/>
  <c r="G102" i="1"/>
  <c r="G152" i="1"/>
  <c r="F63" i="1"/>
  <c r="F90" i="1"/>
  <c r="G47" i="1"/>
  <c r="F110" i="1"/>
  <c r="F120" i="1"/>
  <c r="G51" i="1"/>
  <c r="G105" i="1"/>
  <c r="G110" i="1"/>
  <c r="G173" i="1"/>
  <c r="F54" i="1"/>
  <c r="F44" i="1"/>
  <c r="F38" i="1" s="1"/>
  <c r="F129" i="1"/>
  <c r="F76" i="1"/>
  <c r="G107" i="1"/>
  <c r="G115" i="1"/>
  <c r="G54" i="1"/>
  <c r="G81" i="1"/>
  <c r="G120" i="1"/>
  <c r="F173" i="1"/>
  <c r="G63" i="1"/>
  <c r="F105" i="1"/>
  <c r="G66" i="1"/>
  <c r="F115" i="1"/>
  <c r="F152" i="1"/>
  <c r="G129" i="1"/>
  <c r="G44" i="1"/>
  <c r="F107" i="1"/>
  <c r="G90" i="1"/>
  <c r="G72" i="1"/>
  <c r="F102" i="1"/>
  <c r="D250" i="1"/>
  <c r="D266" i="1"/>
  <c r="D218" i="1"/>
  <c r="D23" i="1"/>
  <c r="C23" i="1"/>
  <c r="B23" i="1"/>
  <c r="G38" i="1" l="1"/>
  <c r="E100" i="1"/>
  <c r="D100" i="1"/>
  <c r="D184" i="1" s="1"/>
  <c r="E37" i="1"/>
  <c r="D37" i="1"/>
  <c r="D94" i="1" s="1"/>
  <c r="G84" i="1"/>
  <c r="F156" i="1"/>
  <c r="G156" i="1"/>
  <c r="G155" i="1"/>
  <c r="G158" i="1"/>
  <c r="G167" i="1"/>
  <c r="F167" i="1"/>
  <c r="G101" i="1"/>
  <c r="F101" i="1"/>
  <c r="G71" i="1"/>
  <c r="F109" i="1"/>
  <c r="G109" i="1"/>
  <c r="F62" i="1"/>
  <c r="G62" i="1"/>
  <c r="F50" i="1"/>
  <c r="G50" i="1"/>
  <c r="C184" i="1" l="1"/>
  <c r="F155" i="1"/>
  <c r="F37" i="1"/>
  <c r="G37" i="1"/>
  <c r="G163" i="1"/>
  <c r="F163" i="1"/>
  <c r="G100" i="1"/>
  <c r="E184" i="1"/>
  <c r="E94" i="1"/>
  <c r="F100" i="1" l="1"/>
  <c r="F94" i="1"/>
  <c r="G94" i="1"/>
  <c r="G184" i="1"/>
  <c r="F184" i="1"/>
</calcChain>
</file>

<file path=xl/sharedStrings.xml><?xml version="1.0" encoding="utf-8"?>
<sst xmlns="http://schemas.openxmlformats.org/spreadsheetml/2006/main" count="365" uniqueCount="280">
  <si>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</si>
  <si>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</si>
  <si>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</si>
  <si>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</si>
  <si>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</si>
  <si>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</si>
  <si>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</si>
  <si>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</si>
  <si>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</si>
  <si>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</si>
  <si>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</si>
  <si>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</si>
  <si>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</si>
  <si>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</si>
  <si>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</si>
  <si>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</si>
  <si>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</si>
  <si>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</si>
  <si>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</si>
  <si>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</si>
  <si>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</si>
  <si>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</si>
  <si>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</si>
  <si>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</si>
  <si>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</si>
  <si>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</si>
  <si>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</si>
  <si>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</si>
  <si>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</si>
  <si>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</si>
  <si>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</si>
  <si>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</si>
  <si>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</si>
  <si>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</si>
  <si>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</si>
  <si>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</si>
  <si>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</si>
  <si>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</si>
  <si>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</si>
  <si>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</si>
  <si>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</si>
  <si>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</si>
  <si>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</si>
  <si>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</si>
  <si>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</si>
  <si>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</si>
  <si>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</si>
  <si>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</si>
  <si>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</si>
  <si>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</si>
  <si>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</si>
  <si>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</si>
  <si>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</si>
  <si>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</si>
  <si>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</si>
  <si>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</si>
  <si>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</si>
  <si>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</si>
  <si>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</si>
  <si>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</si>
  <si>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</si>
  <si>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</si>
  <si>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</si>
  <si>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</si>
  <si>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</si>
  <si>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</si>
  <si>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</si>
  <si>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</si>
  <si>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</si>
  <si>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</si>
  <si>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</si>
  <si>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</si>
  <si>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Stalni porezi na nepokretnu imovinu</t>
  </si>
  <si>
    <t>Porez na promet nekretnina</t>
  </si>
  <si>
    <t>Ostale pristojbe i naknade</t>
  </si>
  <si>
    <t>Prihodi vodnog doprinosa</t>
  </si>
  <si>
    <t>Kazne</t>
  </si>
  <si>
    <t>Prihodi od troškova prisilne naplate</t>
  </si>
  <si>
    <t>Pomoći od međunarodnih organizacija i tijela EU</t>
  </si>
  <si>
    <t>Kapitalne pomoći iz EU</t>
  </si>
  <si>
    <t>Tekuće pomoći iz EU</t>
  </si>
  <si>
    <t>UKUPNO PRIHODI: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</si>
  <si>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</si>
  <si>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</si>
  <si>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</si>
  <si>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</si>
  <si>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</si>
  <si>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</si>
  <si>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</si>
  <si>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</si>
  <si>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</si>
  <si>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</si>
  <si>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</si>
  <si>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</si>
  <si>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</si>
  <si>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</si>
  <si>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</si>
  <si>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</si>
  <si>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</si>
  <si>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</si>
  <si>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</si>
  <si>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</si>
  <si>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</si>
  <si>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</si>
  <si>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</si>
  <si>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</si>
  <si>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</si>
  <si>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</si>
  <si>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Rashodi za dodatna ulaganja na nefinancijskoj imovini</t>
  </si>
  <si>
    <t>Dodatna ulaganja na građevinskim objektima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</si>
  <si>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</si>
  <si>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</si>
  <si>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</si>
  <si>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</si>
  <si>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</si>
  <si>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</si>
  <si>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</si>
  <si>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</si>
  <si>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</si>
  <si>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</si>
  <si>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</si>
  <si>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</si>
  <si>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</si>
  <si>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</si>
  <si>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</si>
  <si>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</si>
  <si>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</si>
  <si>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</si>
  <si>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</si>
  <si>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</si>
  <si>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</si>
  <si>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</si>
  <si>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</si>
  <si>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</si>
  <si>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</si>
  <si>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</si>
  <si>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</si>
  <si>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</si>
  <si>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Subvencije - VGV vodoopskrba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</si>
  <si>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</si>
  <si>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</si>
  <si>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</si>
  <si>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</si>
  <si>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Tekuće donacije u naravi</t>
  </si>
  <si>
    <t>Naknade štete uzrokovane prirodnim nepogodama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</si>
  <si>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</si>
  <si>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</si>
  <si>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</si>
  <si>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</si>
  <si>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</si>
  <si>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</si>
  <si>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</si>
  <si>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</si>
  <si>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</si>
  <si>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</si>
  <si>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</si>
  <si>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</si>
  <si>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r>
      <t xml:space="preserve">     korištenja iste</t>
    </r>
    <r>
      <rPr>
        <sz val="10"/>
        <color rgb="FFFF0000"/>
        <rFont val="Calibri"/>
        <family val="2"/>
        <charset val="238"/>
      </rPr>
      <t xml:space="preserve">.  </t>
    </r>
  </si>
  <si>
    <t xml:space="preserve">4. IZVJEŠTAJ O ZADUŽIVANJU NA DOMAĆEM I STRANOM TRŽIŠTU NOVCA I KAPITALA </t>
  </si>
  <si>
    <t xml:space="preserve">5. IZVJEŠTAJ O DANIM JAMSTVIMA I IZDACIMA PO JAMSTVIMA 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</si>
  <si>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</si>
  <si>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</si>
  <si>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</si>
  <si>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</si>
  <si>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</si>
  <si>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</si>
  <si>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</si>
  <si>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</si>
  <si>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</si>
  <si>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</si>
  <si>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</si>
  <si>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</si>
  <si>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</si>
  <si>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</si>
  <si>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</si>
  <si>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</si>
  <si>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</si>
  <si>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</si>
  <si>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</si>
  <si>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</si>
  <si>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</si>
  <si>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</si>
  <si>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</si>
  <si>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</si>
  <si>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nefinancijske imovine (zemjište) 41</t>
  </si>
  <si>
    <t>Rashodi za nabavu proizvedene dugotrajne imovine 42</t>
  </si>
  <si>
    <t xml:space="preserve">Rashodi za dodatna ulaganja na građ. objektima (imovina u pripremi) 45 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</si>
  <si>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</si>
  <si>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</si>
  <si>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</si>
  <si>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</si>
  <si>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</si>
  <si>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>Subvencije 35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</si>
  <si>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</si>
  <si>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</si>
  <si>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</si>
  <si>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</si>
  <si>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</si>
  <si>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</si>
  <si>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</si>
  <si>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</si>
  <si>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Predsjednik općinskog vijeća</t>
  </si>
  <si>
    <t>2. POSEBNI DIO (TABLIČNI PRIKAZ U PRILOGU UZ OVU ODLUKU)</t>
  </si>
  <si>
    <t>Ulaganje u računalne programe</t>
  </si>
  <si>
    <t>Naknade od financijske imovine</t>
  </si>
  <si>
    <t xml:space="preserve">Tekuće pomoći izvanproračunskih gradskih i općinskih proračuna </t>
  </si>
  <si>
    <t>Anamarija Savić Bajac bacc.admin.publ.</t>
  </si>
  <si>
    <t>IZVRŠENJE 2023.</t>
  </si>
  <si>
    <t>Izvršenje 2023.</t>
  </si>
  <si>
    <t>Prihodi na temelju ugovorenih obveza</t>
  </si>
  <si>
    <t>Tekuće donacije vrtići</t>
  </si>
  <si>
    <t>Kapitalne pomoći HV</t>
  </si>
  <si>
    <t>Porez na dohodak od obrta</t>
  </si>
  <si>
    <t>Kapitalne pomoći EZ-IGRALIŠTE</t>
  </si>
  <si>
    <t>Porez na dohodak po godišnjoj prijavi</t>
  </si>
  <si>
    <t>Povrat poreza po godišnjoj prijavi</t>
  </si>
  <si>
    <t>PRIMLJENI ZAJMOVI</t>
  </si>
  <si>
    <t>2023.</t>
  </si>
  <si>
    <t>01.01 – 30.06. 2023.</t>
  </si>
  <si>
    <t>- potraživanja za šumski doprinos u iznosu od 427,55 eura</t>
  </si>
  <si>
    <r>
      <t>Plan (</t>
    </r>
    <r>
      <rPr>
        <b/>
        <sz val="10"/>
        <color rgb="FF000000"/>
        <rFont val="Calibri"/>
        <family val="2"/>
        <charset val="238"/>
      </rPr>
      <t>€</t>
    </r>
    <r>
      <rPr>
        <b/>
        <sz val="10"/>
        <color rgb="FF000000"/>
        <rFont val="Calibri"/>
        <family val="2"/>
        <charset val="238"/>
        <scheme val="minor"/>
      </rPr>
      <t>)</t>
    </r>
  </si>
  <si>
    <r>
      <t>Izvršenje (</t>
    </r>
    <r>
      <rPr>
        <b/>
        <sz val="10"/>
        <color rgb="FF000000"/>
        <rFont val="Calibri"/>
        <family val="2"/>
        <charset val="238"/>
      </rPr>
      <t>€</t>
    </r>
    <r>
      <rPr>
        <b/>
        <sz val="10"/>
        <color rgb="FF000000"/>
        <rFont val="Calibri"/>
        <family val="2"/>
        <charset val="238"/>
        <scheme val="minor"/>
      </rPr>
      <t>)</t>
    </r>
  </si>
  <si>
    <t>PLAN 2024.</t>
  </si>
  <si>
    <t>IZVRŠENJE 2024.</t>
  </si>
  <si>
    <t>Polugodišnji izvještaj o izvršenju Proračuna Općine Bogdanovci za radoblje od 01.01.-30.06.2024. godine sastoji se od:</t>
  </si>
  <si>
    <t>Plan 2024.</t>
  </si>
  <si>
    <t>Izvršenje 2024.</t>
  </si>
  <si>
    <t>2024.</t>
  </si>
  <si>
    <t>01.01 – 30.06. 2024.</t>
  </si>
  <si>
    <t xml:space="preserve">    U Proračunu Općine Bogdanovci za 2024. g. nije planirana proračunsku zaliha, samim tim nije bilo  niti    </t>
  </si>
  <si>
    <t xml:space="preserve">     U periodu od 01. siječnja do 30. lipnja 2024. g. Općina Bogdanovci se nije zaduživala. </t>
  </si>
  <si>
    <t>Ostali građevinski objekti - plac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</si>
  <si>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prvom polugodištu 2024. godini iznose 508.968,74 eura, odnosno 25,30 % od plana.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</si>
  <si>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višak prihoda/primitaka u iznosu 103.868,46 eura</t>
    </r>
  </si>
  <si>
    <t xml:space="preserve">Prihodi/primici u prvom polugodištu 2024. g. realizirani su u iznosu 608.661,01 € ili  30,20 % od polugodišnjeg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</si>
  <si>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421,301,03 eura ili 29,95 % od godišnjeg plana (odnose se na tekuće  i kapitalne pomoći iz državnog proračuna, prihodi iz EU - projekt Zaželi,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</si>
  <si>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9.866,19 eura ili 12,84 %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</si>
  <si>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17.591,70 ili 24,79 %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</si>
  <si>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poreza ostvareni su u iznosu 159.902,09 eura ili 34,81</t>
    </r>
    <r>
      <rPr>
        <strike/>
        <sz val="10"/>
        <rFont val="Calibri"/>
        <family val="2"/>
        <charset val="238"/>
      </rPr>
      <t xml:space="preserve"> %</t>
    </r>
    <r>
      <rPr>
        <sz val="10"/>
        <rFont val="Calibri"/>
        <family val="2"/>
        <charset val="238"/>
      </rPr>
      <t xml:space="preserve"> od godišnjeg plana.  </t>
    </r>
  </si>
  <si>
    <t>Prihodi iz nadležnog proračuna temeljem ugovorenih obveza 67</t>
  </si>
  <si>
    <t>Prihodi od prodaje proizvoda i pruženih usluga i prihodi od kazne 66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</si>
  <si>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4.176,19 eura što je 7,86 % od godišnjeg plana. Odnosi se na prihode od prodaje poljoprivrednog zemljišta u vlasništvu RH.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</si>
  <si>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92.234,48 eura ili 19,87 % u odnosu na godišnji plan. Odnose se na rashode za bruto plaće uposlenih dužnosnika, djelatnika JUO, djelatnika u javnim radovima i djelatnika Projekta Zaželi.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</si>
  <si>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145.548,60 eura ili 30,52 %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</si>
  <si>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2.611,15 € ili 55,91 %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</si>
  <si>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60.607,00 eura ili 53,73% u odnosu na godišnji plan. Odnose se na  pomoći županijskim i općinskim proračunima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</si>
  <si>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13.840,50 eura ili 31,67 %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</si>
  <si>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42.347,53 eura ili 36,35 % od godišnjeg plana. Odnose  se na tekuće donacije u novcu udrugama građana, neprofitnim organizacijama, DVD-u, CK i sl.</t>
    </r>
  </si>
  <si>
    <t>Rashodi za nabavu nefinancijske imovine (zemjište) nisu realizirani u razdoblju od 01.01. do 30.06.2024.g.</t>
  </si>
  <si>
    <t>Rashodi za dodatna ulaganja na građ. objektima (imovina u pripremi) nisu realizirani u razdoblju od 01.01. do 30.06.2024.g.</t>
  </si>
  <si>
    <t>- porez na nekretnine u iznosu od 5.167,92 eura</t>
  </si>
  <si>
    <t>- porez na potrošnju u iznosu od 1.382,50 eura</t>
  </si>
  <si>
    <t>- porez na tvrtku u iznosu od 1.618,83 eura</t>
  </si>
  <si>
    <t>a).Potraživanja za poreze, EU sredstva u ukupnom  iznosu od 8.169,25 eura a to su:</t>
  </si>
  <si>
    <t xml:space="preserve"> - potraživanja od zakupa poslovnog prostora 5.266,21 eura</t>
  </si>
  <si>
    <r>
      <t xml:space="preserve"> - potraživanja od zakupa zemljišta u iznosu od 54.109,58 </t>
    </r>
    <r>
      <rPr>
        <sz val="10"/>
        <color theme="1"/>
        <rFont val="Calibri"/>
        <family val="2"/>
        <charset val="238"/>
      </rPr>
      <t>€</t>
    </r>
  </si>
  <si>
    <t>- potraživanja za komunalne naknade u iznosu od 55.949,71 eura</t>
  </si>
  <si>
    <t>- potraživanja za komunalni doprinos u iznosu od 1.331,70 eura</t>
  </si>
  <si>
    <t>d). Potraživanja od prodaje nefinancijske imovine iznose 417.524,36 eura odnose se na prodaju poljoprivrednog zemljišta u vasništvu RH s rokom otplate od dvadeset godina</t>
  </si>
  <si>
    <t xml:space="preserve">U  prvom polugodištu 2024. godine ukupni prihodi/primici ostvareni su u iznosu od 612.837,20 eura, odnosno 29,63 %  od godišnjeg plana. </t>
  </si>
  <si>
    <t>Ukupni rashodi/izdaci u prvom polugodištu 2024. godini iznose 508.968,74 eura, odnosno 25,30 % od godišnjeg plana.</t>
  </si>
  <si>
    <t>Razlika između ostvarenih prihoda/primitaka i rashoda/izdataka daje višak prihoda/primitaka u iznosu 103.868,46 eura</t>
  </si>
  <si>
    <r>
      <t>Ova Odluka o usvajanju polugodišnjeg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2024.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</si>
  <si>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Ukupni proračunski rashodi i izdaci u prvom polugodištu 2024. g  izvršeni su u iznosu od 508.968,74 € ili  25,30 % od godišnjeg plana.</t>
  </si>
  <si>
    <t>ODLUKA O USVAJAJU POLUGODIŠNJEG IZVJEŠTAJAO IZVRŠENJU PRORAČUNA OPĆINE BOGDANOVCI ZA 2024.GODINU</t>
  </si>
  <si>
    <t>Ur.br: 2196/8-01/03-24-01</t>
  </si>
  <si>
    <t xml:space="preserve">    Općina Bogdanovci izdala je zadužnica u iznosu od 68.200,00, a primila u iznosu od 12.000,00 EUR.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</si>
  <si>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prvom polugodištu 2024. godine ukupni prihodi/primici ostvareni su u iznosu od 612.837,20 eura, odnosno 29,63 %  od plana.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</si>
  <si>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</rPr>
      <t xml:space="preserve">Uključujući preneseni manjak prihoda/primitaka iz prethodnih godina  u iznosu 205.661,42 € i ovogodišnji višak, čini manjak prihoda u sljedećem razdoblju koji  iznosi 101.792,96 eura. </t>
    </r>
  </si>
  <si>
    <r>
      <t xml:space="preserve">Rashodi za nabavu proizvedene dugotrajne imovine realizirani su u iznosu od 151.779,48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 xml:space="preserve"> ili 19,60 % od godišnjeg plana. planiranih. Rashodi se odnose na izradu projektnih dokumentacija, sanaciju opasnih mjesta, izgradnju spomenika u Svinjarevcima, uređenje Doma kulture u Petrovcima, prve dvije privremene situacije za izgradnju invalidskog pristupa, opremanje NK Petrovci, nabavka ukrasa za Božić i Uskrs.</t>
    </r>
  </si>
  <si>
    <t xml:space="preserve">b). Potraživanja za prihode od nefinancijske imovine u ukupnom iznosu od 59.375,79 eura, a to su </t>
  </si>
  <si>
    <t>Temeljem knjigovodstvenih evidencija proračuna utvrđene su nepodmire dospjele obveze, odnosno sve obveze na dan 30. lipnja 2024. godine koje su evidentirane u ukupnom iznosu od 106.117,83 eura.</t>
  </si>
  <si>
    <t xml:space="preserve">Uključujući preneseni manjak prihoda/primitaka iz prethodnih godina  u iznosu 205.661,42 eura i ovogodišnji višak u iznosu od 103.868,46, čini manjak prihoda u sljedećem razdoblju koji  iznosi 101.792,96 eura. </t>
  </si>
  <si>
    <t xml:space="preserve">Odnose  se na obveze za rashode poslovanja (obveze za veterinarske usluge, deratizaciju i dezinsekciju, održavanje postrojenja i opreme, obveze za dječje vrtiće, dio projekta invalidskog pristupa, projektna dokumentacija. </t>
  </si>
  <si>
    <t>- potraživanja za koncesije u iznosu od 296,63 eura</t>
  </si>
  <si>
    <t>c).Potraživanja za upravne i administrativne pristojbe i po posebnim propisima u ukupnom znosu od 58.005,59 eura</t>
  </si>
  <si>
    <t xml:space="preserve">Stanje nenaplaćenih potraživanja za prihode iskazano u  bilanci na dan 30. lipnja 2024. godine iznosi ukupno 543.074,99 eura, a odnosi se na potraživanja:  </t>
  </si>
  <si>
    <t xml:space="preserve">   </t>
  </si>
  <si>
    <t>u Bogdanovcima, 25.09.2024. godine</t>
  </si>
  <si>
    <t>Klasa: 400-06/24-01/07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</si>
</sst>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0"/>
      <color theme="1"/>
      <name val="Symbol"/>
      <family val="1"/>
      <charset val="238"/>
    </font>
    <font>
      <strike/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6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6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6" fillId="0" borderId="1" xfId="0" applyNumberFormat="1" applyFont="1" applyBorder="1"/>
    <xf numFmtId="0" fontId="8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4" fontId="13" fillId="0" borderId="6" xfId="0" applyNumberFormat="1" applyFont="1" applyBorder="1" applyAlignment="1">
      <alignment horizontal="right" vertical="center" wrapText="1"/>
    </xf>
    <xf numFmtId="10" fontId="13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10" fontId="15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vertical="center" wrapText="1"/>
    </xf>
    <xf numFmtId="10" fontId="13" fillId="0" borderId="6" xfId="0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10" fontId="17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vertical="center" wrapText="1"/>
    </xf>
    <xf numFmtId="4" fontId="19" fillId="0" borderId="6" xfId="0" applyNumberFormat="1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vertical="center" wrapText="1"/>
    </xf>
    <xf numFmtId="4" fontId="18" fillId="2" borderId="6" xfId="0" applyNumberFormat="1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4" fontId="18" fillId="3" borderId="6" xfId="0" applyNumberFormat="1" applyFont="1" applyFill="1" applyBorder="1" applyAlignment="1">
      <alignment horizontal="righ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vertical="center" wrapText="1"/>
    </xf>
    <xf numFmtId="4" fontId="18" fillId="4" borderId="6" xfId="0" applyNumberFormat="1" applyFont="1" applyFill="1" applyBorder="1" applyAlignment="1">
      <alignment horizontal="right" vertical="center" wrapText="1"/>
    </xf>
    <xf numFmtId="4" fontId="18" fillId="5" borderId="6" xfId="0" applyNumberFormat="1" applyFont="1" applyFill="1" applyBorder="1" applyAlignment="1">
      <alignment horizontal="right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vertical="center" wrapText="1"/>
    </xf>
    <xf numFmtId="4" fontId="18" fillId="6" borderId="6" xfId="0" applyNumberFormat="1" applyFont="1" applyFill="1" applyBorder="1" applyAlignment="1">
      <alignment horizontal="right" vertical="center" wrapText="1"/>
    </xf>
    <xf numFmtId="0" fontId="20" fillId="6" borderId="5" xfId="0" applyFont="1" applyFill="1" applyBorder="1" applyAlignment="1">
      <alignment vertical="center" wrapText="1"/>
    </xf>
    <xf numFmtId="3" fontId="19" fillId="6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/>
    <xf numFmtId="4" fontId="20" fillId="0" borderId="0" xfId="0" applyNumberFormat="1" applyFont="1"/>
    <xf numFmtId="0" fontId="21" fillId="8" borderId="6" xfId="0" applyFont="1" applyFill="1" applyBorder="1" applyAlignment="1">
      <alignment vertical="center" wrapText="1"/>
    </xf>
    <xf numFmtId="4" fontId="21" fillId="8" borderId="6" xfId="0" applyNumberFormat="1" applyFont="1" applyFill="1" applyBorder="1" applyAlignment="1">
      <alignment horizontal="right" vertical="center" wrapText="1"/>
    </xf>
    <xf numFmtId="0" fontId="22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22" fillId="8" borderId="6" xfId="0" applyNumberFormat="1" applyFont="1" applyFill="1" applyBorder="1" applyAlignment="1">
      <alignment horizontal="right" vertical="center" wrapText="1"/>
    </xf>
    <xf numFmtId="4" fontId="22" fillId="0" borderId="6" xfId="0" applyNumberFormat="1" applyFont="1" applyBorder="1" applyAlignment="1">
      <alignment horizontal="right" vertical="center" wrapText="1"/>
    </xf>
    <xf numFmtId="0" fontId="21" fillId="7" borderId="6" xfId="0" applyFont="1" applyFill="1" applyBorder="1" applyAlignment="1">
      <alignment vertical="center" wrapText="1"/>
    </xf>
    <xf numFmtId="4" fontId="21" fillId="7" borderId="6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21" fillId="8" borderId="5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vertical="center" wrapText="1"/>
    </xf>
    <xf numFmtId="4" fontId="21" fillId="4" borderId="6" xfId="0" applyNumberFormat="1" applyFont="1" applyFill="1" applyBorder="1" applyAlignment="1">
      <alignment horizontal="right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vertical="center" wrapText="1"/>
    </xf>
    <xf numFmtId="4" fontId="21" fillId="3" borderId="6" xfId="0" applyNumberFormat="1" applyFont="1" applyFill="1" applyBorder="1" applyAlignment="1">
      <alignment horizontal="righ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22" fillId="5" borderId="6" xfId="0" applyNumberFormat="1" applyFont="1" applyFill="1" applyBorder="1" applyAlignment="1">
      <alignment horizontal="right" vertical="center" wrapText="1"/>
    </xf>
    <xf numFmtId="4" fontId="21" fillId="6" borderId="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31" fillId="9" borderId="8" xfId="0" applyFont="1" applyFill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center" vertical="center" wrapText="1"/>
    </xf>
    <xf numFmtId="16" fontId="31" fillId="9" borderId="6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justify" vertical="center" wrapText="1"/>
    </xf>
    <xf numFmtId="4" fontId="26" fillId="0" borderId="6" xfId="0" applyNumberFormat="1" applyFont="1" applyBorder="1" applyAlignment="1">
      <alignment horizontal="right" vertical="center" wrapText="1"/>
    </xf>
    <xf numFmtId="10" fontId="26" fillId="0" borderId="6" xfId="0" applyNumberFormat="1" applyFont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4" fontId="26" fillId="0" borderId="6" xfId="0" applyNumberFormat="1" applyFont="1" applyBorder="1" applyAlignment="1">
      <alignment vertical="center" wrapText="1"/>
    </xf>
    <xf numFmtId="0" fontId="31" fillId="10" borderId="5" xfId="0" applyFont="1" applyFill="1" applyBorder="1" applyAlignment="1">
      <alignment horizontal="justify" vertical="center" wrapText="1"/>
    </xf>
    <xf numFmtId="4" fontId="31" fillId="10" borderId="6" xfId="0" applyNumberFormat="1" applyFont="1" applyFill="1" applyBorder="1" applyAlignment="1">
      <alignment vertical="center" wrapText="1"/>
    </xf>
    <xf numFmtId="4" fontId="31" fillId="10" borderId="6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3" fillId="9" borderId="7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wrapText="1"/>
    </xf>
    <xf numFmtId="0" fontId="31" fillId="9" borderId="1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16" fontId="31" fillId="9" borderId="10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justify" vertical="center"/>
    </xf>
    <xf numFmtId="10" fontId="26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wrapText="1"/>
    </xf>
    <xf numFmtId="4" fontId="6" fillId="0" borderId="0" xfId="0" applyNumberFormat="1" applyFont="1"/>
    <xf numFmtId="0" fontId="20" fillId="5" borderId="0" xfId="0" applyFont="1" applyFill="1" applyAlignment="1">
      <alignment vertical="center" wrapText="1"/>
    </xf>
    <xf numFmtId="0" fontId="18" fillId="5" borderId="0" xfId="0" applyFont="1" applyFill="1" applyAlignment="1">
      <alignment vertical="center" wrapText="1"/>
    </xf>
    <xf numFmtId="4" fontId="18" fillId="5" borderId="0" xfId="0" applyNumberFormat="1" applyFont="1" applyFill="1" applyAlignment="1">
      <alignment horizontal="right" vertical="center" wrapText="1"/>
    </xf>
    <xf numFmtId="4" fontId="18" fillId="5" borderId="0" xfId="0" applyNumberFormat="1" applyFont="1" applyFill="1" applyAlignment="1">
      <alignment vertical="center" wrapText="1"/>
    </xf>
    <xf numFmtId="4" fontId="21" fillId="2" borderId="6" xfId="0" applyNumberFormat="1" applyFont="1" applyFill="1" applyBorder="1" applyAlignment="1">
      <alignment horizontal="right" vertical="center" wrapText="1"/>
    </xf>
    <xf numFmtId="4" fontId="24" fillId="0" borderId="0" xfId="0" applyNumberFormat="1" applyFont="1" applyAlignment="1">
      <alignment vertical="center"/>
    </xf>
    <xf numFmtId="1" fontId="21" fillId="6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7" fillId="0" borderId="0" xfId="0" applyFont="1"/>
    <xf numFmtId="4" fontId="37" fillId="0" borderId="0" xfId="0" applyNumberFormat="1" applyFont="1"/>
    <xf numFmtId="0" fontId="36" fillId="0" borderId="0" xfId="0" applyFont="1" applyAlignment="1">
      <alignment horizontal="left" vertical="center" wrapText="1"/>
    </xf>
    <xf numFmtId="0" fontId="38" fillId="0" borderId="0" xfId="0" applyFont="1" applyAlignment="1">
      <alignment horizontal="justify" vertical="center"/>
    </xf>
    <xf numFmtId="0" fontId="39" fillId="0" borderId="0" xfId="0" applyFont="1"/>
    <xf numFmtId="4" fontId="39" fillId="0" borderId="0" xfId="0" applyNumberFormat="1" applyFont="1"/>
    <xf numFmtId="4" fontId="19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22" fillId="2" borderId="6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left" vertical="center" wrapText="1"/>
    </xf>
    <xf numFmtId="4" fontId="21" fillId="6" borderId="6" xfId="0" applyNumberFormat="1" applyFont="1" applyFill="1" applyBorder="1" applyAlignment="1">
      <alignment horizontal="right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4" fontId="41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42" fillId="0" borderId="0" xfId="0" applyFont="1" applyAlignment="1">
      <alignment horizontal="justify" vertical="center"/>
    </xf>
    <xf numFmtId="49" fontId="43" fillId="0" borderId="0" xfId="0" applyNumberFormat="1" applyFont="1" applyAlignment="1">
      <alignment horizontal="left" vertical="center"/>
    </xf>
    <xf numFmtId="0" fontId="42" fillId="0" borderId="2" xfId="0" applyFont="1" applyBorder="1" applyAlignment="1">
      <alignment wrapText="1"/>
    </xf>
    <xf numFmtId="0" fontId="43" fillId="0" borderId="2" xfId="0" applyFont="1" applyBorder="1" applyAlignment="1">
      <alignment wrapText="1"/>
    </xf>
    <xf numFmtId="4" fontId="43" fillId="0" borderId="0" xfId="0" applyNumberFormat="1" applyFont="1"/>
    <xf numFmtId="0" fontId="43" fillId="0" borderId="0" xfId="0" applyFont="1"/>
    <xf numFmtId="0" fontId="22" fillId="2" borderId="6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4" fontId="0" fillId="5" borderId="0" xfId="0" applyNumberFormat="1" applyFill="1"/>
    <xf numFmtId="0" fontId="0" fillId="5" borderId="0" xfId="0" applyFill="1"/>
    <xf numFmtId="4" fontId="3" fillId="0" borderId="6" xfId="0" applyNumberFormat="1" applyFont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21" fillId="5" borderId="6" xfId="0" applyNumberFormat="1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2" fontId="26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Border="1" applyAlignment="1">
      <alignment horizontal="right" vertical="center" wrapText="1"/>
    </xf>
    <xf numFmtId="10" fontId="32" fillId="0" borderId="6" xfId="0" applyNumberFormat="1" applyFont="1" applyBorder="1" applyAlignment="1">
      <alignment horizontal="right" vertical="center" wrapText="1"/>
    </xf>
    <xf numFmtId="1" fontId="19" fillId="6" borderId="6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righ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1" fillId="9" borderId="7" xfId="0" applyFont="1" applyFill="1" applyBorder="1" applyAlignment="1">
      <alignment horizontal="justify" vertical="center" wrapText="1"/>
    </xf>
    <xf numFmtId="0" fontId="31" fillId="9" borderId="5" xfId="0" applyFont="1" applyFill="1" applyBorder="1" applyAlignment="1">
      <alignment horizontal="justify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4" fontId="6" fillId="2" borderId="5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16" fontId="31" fillId="9" borderId="7" xfId="0" applyNumberFormat="1" applyFont="1" applyFill="1" applyBorder="1" applyAlignment="1">
      <alignment horizontal="center" vertical="center" wrapText="1"/>
    </xf>
    <xf numFmtId="16" fontId="31" fillId="9" borderId="5" xfId="0" applyNumberFormat="1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49" fontId="47" fillId="5" borderId="0" xfId="0" applyNumberFormat="1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4" fontId="21" fillId="2" borderId="7" xfId="0" applyNumberFormat="1" applyFont="1" applyFill="1" applyBorder="1" applyAlignment="1">
      <alignment horizontal="right" vertical="center" wrapText="1"/>
    </xf>
    <xf numFmtId="4" fontId="21" fillId="2" borderId="5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32" fillId="9" borderId="7" xfId="0" applyFont="1" applyFill="1" applyBorder="1" applyAlignment="1">
      <alignment horizontal="left" vertical="center" wrapText="1" indent="5"/>
    </xf>
    <xf numFmtId="0" fontId="32" fillId="9" borderId="5" xfId="0" applyFont="1" applyFill="1" applyBorder="1" applyAlignment="1">
      <alignment horizontal="left" vertical="center" wrapText="1" indent="5"/>
    </xf>
    <xf numFmtId="0" fontId="26" fillId="0" borderId="0" xfId="0" applyFont="1" applyAlignment="1">
      <alignment horizontal="left" vertical="center" wrapText="1"/>
    </xf>
    <xf numFmtId="49" fontId="44" fillId="5" borderId="0" xfId="0" applyNumberFormat="1" applyFont="1" applyFill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49" fontId="43" fillId="0" borderId="0" xfId="0" applyNumberFormat="1" applyFont="1" applyAlignment="1">
      <alignment horizontal="left" vertical="center"/>
    </xf>
    <xf numFmtId="49" fontId="32" fillId="5" borderId="0" xfId="0" applyNumberFormat="1" applyFont="1" applyFill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4" fontId="43" fillId="0" borderId="0" xfId="0" applyNumberFormat="1" applyFont="1" applyAlignment="1">
      <alignment horizontal="center"/>
    </xf>
    <xf numFmtId="0" fontId="41" fillId="0" borderId="2" xfId="0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41" fillId="0" borderId="2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3" fillId="5" borderId="0" xfId="0" applyFont="1" applyFill="1" applyAlignment="1">
      <alignment horizontal="left" vertical="center" wrapText="1"/>
    </xf>
    <xf numFmtId="49" fontId="32" fillId="0" borderId="0" xfId="0" applyNumberFormat="1" applyFont="1" applyAlignment="1">
      <alignment horizontal="left" vertical="center"/>
    </xf>
    <xf numFmtId="2" fontId="32" fillId="5" borderId="0" xfId="0" applyNumberFormat="1" applyFont="1" applyFill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0"/>
  <sheetViews>
    <sheetView tabSelected="1" topLeftCell="A2" zoomScale="130" zoomScaleNormal="130" workbookViewId="0">
      <selection activeCell="A4" sqref="A4"/>
    </sheetView>
  </sheetViews>
  <sheetFormatPr defaultRowHeight="15" x14ac:dyDescent="0.25"/>
  <cols>
    <col min="1" max="1" width="53.140625" customWidth="1"/>
    <col min="2" max="2" width="17.5703125" style="4" customWidth="1"/>
    <col min="3" max="3" width="16.28515625" style="4" customWidth="1"/>
    <col min="4" max="4" width="15.28515625" style="4" bestFit="1" customWidth="1"/>
    <col min="5" max="5" width="13.140625" style="4" bestFit="1" customWidth="1"/>
    <col min="6" max="6" width="11.28515625" style="4" bestFit="1" customWidth="1"/>
    <col min="7" max="7" width="9.42578125" style="4" customWidth="1"/>
    <col min="8" max="8" width="10.140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279</v>
      </c>
    </row>
    <row r="5" spans="1:7" x14ac:dyDescent="0.25">
      <c r="A5" t="s">
        <v>265</v>
      </c>
    </row>
    <row r="6" spans="1:7" x14ac:dyDescent="0.25">
      <c r="A6" t="s">
        <v>278</v>
      </c>
    </row>
    <row r="8" spans="1:7" x14ac:dyDescent="0.25">
      <c r="A8" s="189" t="s">
        <v>264</v>
      </c>
      <c r="B8" s="189"/>
      <c r="C8" s="189"/>
      <c r="D8" s="189"/>
      <c r="E8" s="189"/>
      <c r="F8" s="189"/>
      <c r="G8" s="189"/>
    </row>
    <row r="10" spans="1:7" x14ac:dyDescent="0.25">
      <c r="A10" s="196" t="s">
        <v>3</v>
      </c>
      <c r="B10" s="196"/>
      <c r="C10" s="196"/>
      <c r="D10" s="196"/>
      <c r="E10" s="196"/>
      <c r="F10" s="196"/>
      <c r="G10" s="196"/>
    </row>
    <row r="12" spans="1:7" x14ac:dyDescent="0.25">
      <c r="A12" s="189" t="s">
        <v>4</v>
      </c>
      <c r="B12" s="189"/>
      <c r="C12" s="189"/>
      <c r="D12" s="189"/>
      <c r="E12" s="189"/>
      <c r="F12" s="189"/>
      <c r="G12" s="189"/>
    </row>
    <row r="13" spans="1:7" x14ac:dyDescent="0.25">
      <c r="A13" t="s">
        <v>224</v>
      </c>
      <c r="B13"/>
      <c r="D13"/>
    </row>
    <row r="15" spans="1:7" x14ac:dyDescent="0.25">
      <c r="A15" s="1" t="s">
        <v>5</v>
      </c>
      <c r="B15" s="5" t="s">
        <v>207</v>
      </c>
      <c r="C15" s="5" t="s">
        <v>222</v>
      </c>
      <c r="D15" s="5" t="s">
        <v>223</v>
      </c>
    </row>
    <row r="16" spans="1:7" x14ac:dyDescent="0.25">
      <c r="A16" s="2" t="s">
        <v>6</v>
      </c>
      <c r="B16" s="6">
        <v>484592.37</v>
      </c>
      <c r="C16" s="6">
        <v>2015512.23</v>
      </c>
      <c r="D16" s="6">
        <v>608661.01</v>
      </c>
    </row>
    <row r="17" spans="1:4" x14ac:dyDescent="0.25">
      <c r="A17" s="3" t="s">
        <v>198</v>
      </c>
      <c r="B17" s="6">
        <v>10403.57</v>
      </c>
      <c r="C17" s="6">
        <v>53100</v>
      </c>
      <c r="D17" s="6">
        <v>4176.1899999999996</v>
      </c>
    </row>
    <row r="18" spans="1:4" x14ac:dyDescent="0.25">
      <c r="A18" s="3" t="s">
        <v>216</v>
      </c>
      <c r="B18" s="6"/>
      <c r="C18" s="6"/>
      <c r="D18" s="6"/>
    </row>
    <row r="19" spans="1:4" x14ac:dyDescent="0.25">
      <c r="A19" s="1" t="s">
        <v>7</v>
      </c>
      <c r="B19" s="7">
        <f>B16+B17+B18</f>
        <v>494995.94</v>
      </c>
      <c r="C19" s="7">
        <f>SUM(C16:C17)</f>
        <v>2068612.23</v>
      </c>
      <c r="D19" s="7">
        <f>D16+D17</f>
        <v>612837.19999999995</v>
      </c>
    </row>
    <row r="20" spans="1:4" x14ac:dyDescent="0.25">
      <c r="A20" s="2" t="s">
        <v>8</v>
      </c>
      <c r="B20" s="6">
        <v>449096.43</v>
      </c>
      <c r="C20" s="6">
        <v>1230120</v>
      </c>
      <c r="D20" s="6">
        <v>357189.26</v>
      </c>
    </row>
    <row r="21" spans="1:4" x14ac:dyDescent="0.25">
      <c r="A21" s="2" t="s">
        <v>9</v>
      </c>
      <c r="B21" s="6">
        <v>6412.38</v>
      </c>
      <c r="C21" s="6">
        <v>781340</v>
      </c>
      <c r="D21" s="6">
        <v>151779.48000000001</v>
      </c>
    </row>
    <row r="22" spans="1:4" x14ac:dyDescent="0.25">
      <c r="A22" s="1" t="s">
        <v>10</v>
      </c>
      <c r="B22" s="7">
        <f>B20+B21</f>
        <v>455508.81</v>
      </c>
      <c r="C22" s="7">
        <f>SUM(C20:C21)</f>
        <v>2011460</v>
      </c>
      <c r="D22" s="7">
        <f>SUM(D20:D21)</f>
        <v>508968.74</v>
      </c>
    </row>
    <row r="23" spans="1:4" x14ac:dyDescent="0.25">
      <c r="A23" s="1" t="s">
        <v>11</v>
      </c>
      <c r="B23" s="7">
        <f>B19-B22</f>
        <v>39487.130000000005</v>
      </c>
      <c r="C23" s="7">
        <f>C19-C22</f>
        <v>57152.229999999981</v>
      </c>
      <c r="D23" s="7">
        <f>D19-D22</f>
        <v>103868.45999999996</v>
      </c>
    </row>
    <row r="24" spans="1:4" ht="13.5" customHeight="1" x14ac:dyDescent="0.25">
      <c r="A24" s="208" t="s">
        <v>12</v>
      </c>
      <c r="B24" s="209"/>
      <c r="C24" s="209"/>
      <c r="D24" s="210"/>
    </row>
    <row r="25" spans="1:4" ht="30" customHeight="1" x14ac:dyDescent="0.25">
      <c r="A25" s="149" t="s">
        <v>13</v>
      </c>
      <c r="B25" s="6">
        <v>-205661.42</v>
      </c>
      <c r="C25" s="6"/>
      <c r="D25" s="6"/>
    </row>
    <row r="26" spans="1:4" x14ac:dyDescent="0.25">
      <c r="A26" s="149" t="s">
        <v>14</v>
      </c>
      <c r="B26" s="6"/>
      <c r="C26" s="6"/>
      <c r="D26" s="6"/>
    </row>
    <row r="27" spans="1:4" x14ac:dyDescent="0.25">
      <c r="A27" s="211" t="s">
        <v>15</v>
      </c>
      <c r="B27" s="212"/>
      <c r="C27" s="212"/>
      <c r="D27" s="213"/>
    </row>
    <row r="28" spans="1:4" x14ac:dyDescent="0.25">
      <c r="A28" s="144" t="s">
        <v>199</v>
      </c>
      <c r="B28" s="6">
        <v>0</v>
      </c>
      <c r="C28" s="6">
        <v>0</v>
      </c>
      <c r="D28" s="6">
        <v>0</v>
      </c>
    </row>
    <row r="29" spans="1:4" x14ac:dyDescent="0.25">
      <c r="A29" s="3" t="s">
        <v>200</v>
      </c>
      <c r="B29" s="6">
        <v>0</v>
      </c>
      <c r="C29" s="6">
        <v>0</v>
      </c>
      <c r="D29" s="6">
        <v>0</v>
      </c>
    </row>
    <row r="30" spans="1:4" x14ac:dyDescent="0.25">
      <c r="A30" s="211" t="s">
        <v>16</v>
      </c>
      <c r="B30" s="212"/>
      <c r="C30" s="212"/>
      <c r="D30" s="213"/>
    </row>
    <row r="31" spans="1:4" ht="45" customHeight="1" x14ac:dyDescent="0.25">
      <c r="A31" s="148" t="s">
        <v>17</v>
      </c>
      <c r="B31" s="143">
        <v>-205661.42</v>
      </c>
      <c r="C31" s="143"/>
      <c r="D31" s="143">
        <v>103868.46</v>
      </c>
    </row>
    <row r="32" spans="1:4" x14ac:dyDescent="0.25">
      <c r="A32" s="119"/>
      <c r="B32" s="120"/>
      <c r="C32" s="120"/>
      <c r="D32" s="120"/>
    </row>
    <row r="33" spans="1:7" x14ac:dyDescent="0.25">
      <c r="A33" s="171"/>
      <c r="B33" s="171"/>
      <c r="C33" s="171"/>
      <c r="D33" s="171"/>
      <c r="E33" s="171"/>
      <c r="F33" s="171"/>
      <c r="G33" s="171"/>
    </row>
    <row r="34" spans="1:7" ht="15.75" thickBot="1" x14ac:dyDescent="0.3">
      <c r="A34" s="60" t="s">
        <v>18</v>
      </c>
      <c r="B34" s="61"/>
      <c r="C34" s="62"/>
      <c r="D34" s="62"/>
      <c r="E34" s="62"/>
      <c r="F34" s="62"/>
      <c r="G34" s="62"/>
    </row>
    <row r="35" spans="1:7" ht="30.75" thickBot="1" x14ac:dyDescent="0.3">
      <c r="A35" s="51" t="s">
        <v>19</v>
      </c>
      <c r="B35" s="52" t="s">
        <v>20</v>
      </c>
      <c r="C35" s="53" t="s">
        <v>208</v>
      </c>
      <c r="D35" s="53" t="s">
        <v>225</v>
      </c>
      <c r="E35" s="53" t="s">
        <v>226</v>
      </c>
      <c r="F35" s="53" t="s">
        <v>195</v>
      </c>
      <c r="G35" s="53" t="s">
        <v>196</v>
      </c>
    </row>
    <row r="36" spans="1:7" ht="15.75" thickBot="1" x14ac:dyDescent="0.3">
      <c r="A36" s="54">
        <v>1</v>
      </c>
      <c r="B36" s="55">
        <v>2</v>
      </c>
      <c r="C36" s="167">
        <v>3</v>
      </c>
      <c r="D36" s="59">
        <v>4</v>
      </c>
      <c r="E36" s="59">
        <v>5</v>
      </c>
      <c r="F36" s="59">
        <v>6</v>
      </c>
      <c r="G36" s="59">
        <v>7</v>
      </c>
    </row>
    <row r="37" spans="1:7" ht="15.75" thickBot="1" x14ac:dyDescent="0.3">
      <c r="A37" s="47">
        <v>6</v>
      </c>
      <c r="B37" s="48" t="s">
        <v>26</v>
      </c>
      <c r="C37" s="49">
        <f>C38+C50+C62+C71+C84</f>
        <v>484592.37000000005</v>
      </c>
      <c r="D37" s="49">
        <f>D38+D50+D62+D71+D84</f>
        <v>2015512.23</v>
      </c>
      <c r="E37" s="49">
        <f>E38+E50+E62+E71+E84</f>
        <v>608661.00999999989</v>
      </c>
      <c r="F37" s="49">
        <f>E37/C37*100</f>
        <v>125.60268128035112</v>
      </c>
      <c r="G37" s="49">
        <f>E37/D37*100</f>
        <v>30.198824940893555</v>
      </c>
    </row>
    <row r="38" spans="1:7" ht="15.75" thickBot="1" x14ac:dyDescent="0.3">
      <c r="A38" s="44">
        <v>61</v>
      </c>
      <c r="B38" s="45" t="s">
        <v>27</v>
      </c>
      <c r="C38" s="46">
        <f>C39+C44+C47</f>
        <v>138965.04</v>
      </c>
      <c r="D38" s="46">
        <f t="shared" ref="D38:G38" si="0">D39+D44+D47</f>
        <v>459302.23</v>
      </c>
      <c r="E38" s="46">
        <f t="shared" si="0"/>
        <v>159902.09</v>
      </c>
      <c r="F38" s="46">
        <f t="shared" si="0"/>
        <v>595.51090069293036</v>
      </c>
      <c r="G38" s="46">
        <f t="shared" si="0"/>
        <v>75.899900226633548</v>
      </c>
    </row>
    <row r="39" spans="1:7" ht="30.75" thickBot="1" x14ac:dyDescent="0.3">
      <c r="A39" s="41">
        <v>611</v>
      </c>
      <c r="B39" s="42" t="s">
        <v>28</v>
      </c>
      <c r="C39" s="43">
        <f>SUM(C40:C43)</f>
        <v>121876.15</v>
      </c>
      <c r="D39" s="43">
        <f t="shared" ref="D39:G39" si="1">SUM(D40:D43)</f>
        <v>359432.23</v>
      </c>
      <c r="E39" s="43">
        <f t="shared" si="1"/>
        <v>140062.66</v>
      </c>
      <c r="F39" s="43">
        <f t="shared" si="1"/>
        <v>114.92212381175482</v>
      </c>
      <c r="G39" s="43">
        <f t="shared" si="1"/>
        <v>38.967752001538649</v>
      </c>
    </row>
    <row r="40" spans="1:7" ht="60.75" thickBot="1" x14ac:dyDescent="0.3">
      <c r="A40" s="38">
        <v>6111</v>
      </c>
      <c r="B40" s="39" t="s">
        <v>29</v>
      </c>
      <c r="C40" s="136">
        <v>121876.15</v>
      </c>
      <c r="D40" s="37">
        <v>359432.23</v>
      </c>
      <c r="E40" s="136">
        <v>140062.66</v>
      </c>
      <c r="F40" s="136">
        <f t="shared" ref="F40:F94" si="2">E40/C40*100</f>
        <v>114.92212381175482</v>
      </c>
      <c r="G40" s="136">
        <f t="shared" ref="G40:G94" si="3">E40/D40*100</f>
        <v>38.967752001538649</v>
      </c>
    </row>
    <row r="41" spans="1:7" ht="30.75" thickBot="1" x14ac:dyDescent="0.3">
      <c r="A41" s="38">
        <v>6112</v>
      </c>
      <c r="B41" s="39" t="s">
        <v>212</v>
      </c>
      <c r="C41" s="136">
        <v>0</v>
      </c>
      <c r="D41" s="37">
        <v>0</v>
      </c>
      <c r="E41" s="136">
        <v>0</v>
      </c>
      <c r="F41" s="136">
        <v>0</v>
      </c>
      <c r="G41" s="136">
        <v>0</v>
      </c>
    </row>
    <row r="42" spans="1:7" ht="45.75" thickBot="1" x14ac:dyDescent="0.3">
      <c r="A42" s="38">
        <v>6115</v>
      </c>
      <c r="B42" s="39" t="s">
        <v>214</v>
      </c>
      <c r="C42" s="136">
        <v>0</v>
      </c>
      <c r="D42" s="37">
        <v>0</v>
      </c>
      <c r="E42" s="136">
        <v>0</v>
      </c>
      <c r="F42" s="136">
        <v>0</v>
      </c>
      <c r="G42" s="136">
        <v>0</v>
      </c>
    </row>
    <row r="43" spans="1:7" ht="30.75" thickBot="1" x14ac:dyDescent="0.3">
      <c r="A43" s="38">
        <v>6117</v>
      </c>
      <c r="B43" s="39" t="s">
        <v>215</v>
      </c>
      <c r="C43" s="136">
        <v>0</v>
      </c>
      <c r="D43" s="37">
        <v>0</v>
      </c>
      <c r="E43" s="136">
        <v>0</v>
      </c>
      <c r="F43" s="136">
        <v>0</v>
      </c>
      <c r="G43" s="136">
        <v>0</v>
      </c>
    </row>
    <row r="44" spans="1:7" ht="15.75" thickBot="1" x14ac:dyDescent="0.3">
      <c r="A44" s="41">
        <v>613</v>
      </c>
      <c r="B44" s="42" t="s">
        <v>30</v>
      </c>
      <c r="C44" s="43">
        <f t="shared" ref="C44" si="4">SUM(C45+C46)</f>
        <v>16977.48</v>
      </c>
      <c r="D44" s="43">
        <f t="shared" ref="D44:E44" si="5">SUM(D45+D46)</f>
        <v>97470</v>
      </c>
      <c r="E44" s="43">
        <f t="shared" si="5"/>
        <v>19431.52</v>
      </c>
      <c r="F44" s="43">
        <f t="shared" si="2"/>
        <v>114.45467760821984</v>
      </c>
      <c r="G44" s="43">
        <f t="shared" si="3"/>
        <v>19.935898225094899</v>
      </c>
    </row>
    <row r="45" spans="1:7" ht="45.75" thickBot="1" x14ac:dyDescent="0.3">
      <c r="A45" s="38">
        <v>6131</v>
      </c>
      <c r="B45" s="39" t="s">
        <v>72</v>
      </c>
      <c r="C45" s="136">
        <v>0</v>
      </c>
      <c r="D45" s="40">
        <v>70</v>
      </c>
      <c r="E45" s="136">
        <v>0</v>
      </c>
      <c r="F45" s="136">
        <v>0</v>
      </c>
      <c r="G45" s="136">
        <v>0</v>
      </c>
    </row>
    <row r="46" spans="1:7" ht="30.75" thickBot="1" x14ac:dyDescent="0.3">
      <c r="A46" s="38">
        <v>6134</v>
      </c>
      <c r="B46" s="39" t="s">
        <v>73</v>
      </c>
      <c r="C46" s="136">
        <v>16977.48</v>
      </c>
      <c r="D46" s="37">
        <v>97400</v>
      </c>
      <c r="E46" s="136">
        <v>19431.52</v>
      </c>
      <c r="F46" s="136">
        <f t="shared" si="2"/>
        <v>114.45467760821984</v>
      </c>
      <c r="G46" s="136">
        <f t="shared" si="3"/>
        <v>19.950225872689938</v>
      </c>
    </row>
    <row r="47" spans="1:7" ht="30.75" thickBot="1" x14ac:dyDescent="0.3">
      <c r="A47" s="41">
        <v>614</v>
      </c>
      <c r="B47" s="42" t="s">
        <v>32</v>
      </c>
      <c r="C47" s="43">
        <f t="shared" ref="C47" si="6">SUM(C49+C48)</f>
        <v>111.41</v>
      </c>
      <c r="D47" s="43">
        <f t="shared" ref="D47:E47" si="7">SUM(D49+D48)</f>
        <v>2400</v>
      </c>
      <c r="E47" s="43">
        <f t="shared" si="7"/>
        <v>407.91</v>
      </c>
      <c r="F47" s="43">
        <f t="shared" si="2"/>
        <v>366.13409927295578</v>
      </c>
      <c r="G47" s="43">
        <f t="shared" si="3"/>
        <v>16.996250000000003</v>
      </c>
    </row>
    <row r="48" spans="1:7" ht="15.75" thickBot="1" x14ac:dyDescent="0.3">
      <c r="A48" s="38">
        <v>6142</v>
      </c>
      <c r="B48" s="39" t="s">
        <v>33</v>
      </c>
      <c r="C48" s="40">
        <v>111.41</v>
      </c>
      <c r="D48" s="40">
        <v>2000</v>
      </c>
      <c r="E48" s="40">
        <v>407.91</v>
      </c>
      <c r="F48" s="136">
        <f t="shared" si="2"/>
        <v>366.13409927295578</v>
      </c>
      <c r="G48" s="136">
        <f t="shared" si="3"/>
        <v>20.395500000000002</v>
      </c>
    </row>
    <row r="49" spans="1:7" ht="60.75" thickBot="1" x14ac:dyDescent="0.3">
      <c r="A49" s="38">
        <v>6145</v>
      </c>
      <c r="B49" s="39" t="s">
        <v>34</v>
      </c>
      <c r="C49" s="136">
        <v>0</v>
      </c>
      <c r="D49" s="37">
        <v>400</v>
      </c>
      <c r="E49" s="136">
        <v>0</v>
      </c>
      <c r="F49" s="136">
        <v>0</v>
      </c>
      <c r="G49" s="136">
        <f t="shared" si="3"/>
        <v>0</v>
      </c>
    </row>
    <row r="50" spans="1:7" ht="75.75" thickBot="1" x14ac:dyDescent="0.3">
      <c r="A50" s="44">
        <v>63</v>
      </c>
      <c r="B50" s="45" t="s">
        <v>35</v>
      </c>
      <c r="C50" s="46">
        <f t="shared" ref="C50" si="8">SUM(C51+C54+C57+C59)</f>
        <v>298669.51</v>
      </c>
      <c r="D50" s="46">
        <f t="shared" ref="D50:E50" si="9">SUM(D51+D54+D57+D59)</f>
        <v>1406900</v>
      </c>
      <c r="E50" s="46">
        <f t="shared" si="9"/>
        <v>421301.03</v>
      </c>
      <c r="F50" s="46">
        <f t="shared" si="2"/>
        <v>141.05926982637095</v>
      </c>
      <c r="G50" s="46">
        <f t="shared" si="3"/>
        <v>29.945342952590803</v>
      </c>
    </row>
    <row r="51" spans="1:7" ht="60.75" thickBot="1" x14ac:dyDescent="0.3">
      <c r="A51" s="41">
        <v>632</v>
      </c>
      <c r="B51" s="42" t="s">
        <v>78</v>
      </c>
      <c r="C51" s="43">
        <f>C52+C53</f>
        <v>0</v>
      </c>
      <c r="D51" s="43">
        <f>D52+D53</f>
        <v>393500</v>
      </c>
      <c r="E51" s="43">
        <f>E52+E53</f>
        <v>0</v>
      </c>
      <c r="F51" s="43">
        <v>0</v>
      </c>
      <c r="G51" s="43">
        <f t="shared" si="3"/>
        <v>0</v>
      </c>
    </row>
    <row r="52" spans="1:7" ht="30.75" thickBot="1" x14ac:dyDescent="0.3">
      <c r="A52" s="153">
        <v>6323</v>
      </c>
      <c r="B52" s="154" t="s">
        <v>80</v>
      </c>
      <c r="C52" s="136">
        <v>0</v>
      </c>
      <c r="D52" s="136">
        <v>13500</v>
      </c>
      <c r="E52" s="136">
        <v>0</v>
      </c>
      <c r="F52" s="136">
        <v>0</v>
      </c>
      <c r="G52" s="136">
        <f t="shared" si="3"/>
        <v>0</v>
      </c>
    </row>
    <row r="53" spans="1:7" ht="30.75" thickBot="1" x14ac:dyDescent="0.3">
      <c r="A53" s="153">
        <v>6324</v>
      </c>
      <c r="B53" s="154" t="s">
        <v>79</v>
      </c>
      <c r="C53" s="136">
        <v>0</v>
      </c>
      <c r="D53" s="136">
        <v>380000</v>
      </c>
      <c r="E53" s="136">
        <v>0</v>
      </c>
      <c r="F53" s="136">
        <v>0</v>
      </c>
      <c r="G53" s="136">
        <f t="shared" si="3"/>
        <v>0</v>
      </c>
    </row>
    <row r="54" spans="1:7" ht="30.75" thickBot="1" x14ac:dyDescent="0.3">
      <c r="A54" s="41">
        <v>633</v>
      </c>
      <c r="B54" s="42" t="s">
        <v>36</v>
      </c>
      <c r="C54" s="43">
        <f t="shared" ref="C54" si="10">SUM(C55+C56)</f>
        <v>183578.5</v>
      </c>
      <c r="D54" s="43">
        <f t="shared" ref="D54:E54" si="11">SUM(D55+D56)</f>
        <v>539400</v>
      </c>
      <c r="E54" s="43">
        <f t="shared" si="11"/>
        <v>257511.28</v>
      </c>
      <c r="F54" s="43">
        <f t="shared" si="2"/>
        <v>140.27311477106522</v>
      </c>
      <c r="G54" s="43">
        <f t="shared" si="3"/>
        <v>47.740318872821653</v>
      </c>
    </row>
    <row r="55" spans="1:7" ht="30.75" thickBot="1" x14ac:dyDescent="0.3">
      <c r="A55" s="38">
        <v>6331</v>
      </c>
      <c r="B55" s="39" t="s">
        <v>37</v>
      </c>
      <c r="C55" s="40">
        <v>183578.5</v>
      </c>
      <c r="D55" s="37">
        <v>432400</v>
      </c>
      <c r="E55" s="40">
        <v>248323.78</v>
      </c>
      <c r="F55" s="50">
        <f t="shared" si="2"/>
        <v>135.26844374477403</v>
      </c>
      <c r="G55" s="50">
        <f t="shared" si="3"/>
        <v>57.429181313598519</v>
      </c>
    </row>
    <row r="56" spans="1:7" ht="30.75" thickBot="1" x14ac:dyDescent="0.3">
      <c r="A56" s="38">
        <v>6332</v>
      </c>
      <c r="B56" s="39" t="s">
        <v>38</v>
      </c>
      <c r="C56" s="40">
        <v>0</v>
      </c>
      <c r="D56" s="37">
        <v>107000</v>
      </c>
      <c r="E56" s="40">
        <v>9187.5</v>
      </c>
      <c r="F56" s="50">
        <v>0</v>
      </c>
      <c r="G56" s="50">
        <f t="shared" si="3"/>
        <v>8.5864485981308416</v>
      </c>
    </row>
    <row r="57" spans="1:7" ht="45.75" thickBot="1" x14ac:dyDescent="0.3">
      <c r="A57" s="41">
        <v>634</v>
      </c>
      <c r="B57" s="42" t="s">
        <v>39</v>
      </c>
      <c r="C57" s="43">
        <f>C58</f>
        <v>10101.959999999999</v>
      </c>
      <c r="D57" s="43">
        <f>D58</f>
        <v>214000</v>
      </c>
      <c r="E57" s="43">
        <f>E58</f>
        <v>14989.75</v>
      </c>
      <c r="F57" s="43">
        <f t="shared" si="2"/>
        <v>148.38457091495115</v>
      </c>
      <c r="G57" s="43">
        <f t="shared" si="3"/>
        <v>7.0045560747663549</v>
      </c>
    </row>
    <row r="58" spans="1:7" ht="60.75" thickBot="1" x14ac:dyDescent="0.3">
      <c r="A58" s="38">
        <v>6341</v>
      </c>
      <c r="B58" s="39" t="s">
        <v>40</v>
      </c>
      <c r="C58" s="40">
        <v>10101.959999999999</v>
      </c>
      <c r="D58" s="37">
        <v>214000</v>
      </c>
      <c r="E58" s="40">
        <v>14989.75</v>
      </c>
      <c r="F58" s="50">
        <f t="shared" si="2"/>
        <v>148.38457091495115</v>
      </c>
      <c r="G58" s="50">
        <f t="shared" si="3"/>
        <v>7.0045560747663549</v>
      </c>
    </row>
    <row r="59" spans="1:7" ht="45.75" thickBot="1" x14ac:dyDescent="0.3">
      <c r="A59" s="41">
        <v>638</v>
      </c>
      <c r="B59" s="42" t="s">
        <v>42</v>
      </c>
      <c r="C59" s="43">
        <f t="shared" ref="C59" si="12">SUM(C60)</f>
        <v>104989.05</v>
      </c>
      <c r="D59" s="43">
        <f t="shared" ref="D59:E59" si="13">SUM(D60)</f>
        <v>260000</v>
      </c>
      <c r="E59" s="43">
        <f t="shared" si="13"/>
        <v>148800</v>
      </c>
      <c r="F59" s="43">
        <f t="shared" si="2"/>
        <v>141.72906603117181</v>
      </c>
      <c r="G59" s="43">
        <f t="shared" si="3"/>
        <v>57.230769230769226</v>
      </c>
    </row>
    <row r="60" spans="1:7" ht="60.75" thickBot="1" x14ac:dyDescent="0.3">
      <c r="A60" s="38">
        <v>6381</v>
      </c>
      <c r="B60" s="39" t="s">
        <v>43</v>
      </c>
      <c r="C60" s="40">
        <v>104989.05</v>
      </c>
      <c r="D60" s="37">
        <v>260000</v>
      </c>
      <c r="E60" s="40">
        <v>148800</v>
      </c>
      <c r="F60" s="50">
        <f t="shared" si="2"/>
        <v>141.72906603117181</v>
      </c>
      <c r="G60" s="50">
        <f t="shared" si="3"/>
        <v>57.230769230769226</v>
      </c>
    </row>
    <row r="61" spans="1:7" ht="30.75" thickBot="1" x14ac:dyDescent="0.3">
      <c r="A61" s="38">
        <v>6382</v>
      </c>
      <c r="B61" s="39" t="s">
        <v>213</v>
      </c>
      <c r="C61" s="40">
        <v>0</v>
      </c>
      <c r="D61" s="37">
        <v>0</v>
      </c>
      <c r="E61" s="40">
        <v>0</v>
      </c>
      <c r="F61" s="50">
        <v>0</v>
      </c>
      <c r="G61" s="50">
        <v>0</v>
      </c>
    </row>
    <row r="62" spans="1:7" ht="30.75" thickBot="1" x14ac:dyDescent="0.3">
      <c r="A62" s="44">
        <v>64</v>
      </c>
      <c r="B62" s="45" t="s">
        <v>45</v>
      </c>
      <c r="C62" s="46">
        <f t="shared" ref="C62" si="14">SUM(C63+C66)</f>
        <v>25378.129999999997</v>
      </c>
      <c r="D62" s="46">
        <f t="shared" ref="D62:E62" si="15">SUM(D63+D66)</f>
        <v>76820</v>
      </c>
      <c r="E62" s="46">
        <f t="shared" si="15"/>
        <v>9866.1899999999987</v>
      </c>
      <c r="F62" s="46">
        <f t="shared" si="2"/>
        <v>38.876741509323182</v>
      </c>
      <c r="G62" s="46">
        <f t="shared" si="3"/>
        <v>12.843256964332204</v>
      </c>
    </row>
    <row r="63" spans="1:7" ht="45.75" thickBot="1" x14ac:dyDescent="0.3">
      <c r="A63" s="41">
        <v>641</v>
      </c>
      <c r="B63" s="42" t="s">
        <v>46</v>
      </c>
      <c r="C63" s="43">
        <f t="shared" ref="C63" si="16">SUM(C64+C65)</f>
        <v>3.7</v>
      </c>
      <c r="D63" s="43">
        <f t="shared" ref="D63:E63" si="17">SUM(D64+D65)</f>
        <v>680</v>
      </c>
      <c r="E63" s="43">
        <f t="shared" si="17"/>
        <v>15.22</v>
      </c>
      <c r="F63" s="43">
        <f t="shared" si="2"/>
        <v>411.35135135135135</v>
      </c>
      <c r="G63" s="43">
        <f t="shared" si="3"/>
        <v>2.2382352941176471</v>
      </c>
    </row>
    <row r="64" spans="1:7" ht="60.75" thickBot="1" x14ac:dyDescent="0.3">
      <c r="A64" s="38">
        <v>6413</v>
      </c>
      <c r="B64" s="39" t="s">
        <v>47</v>
      </c>
      <c r="C64" s="40">
        <v>3.7</v>
      </c>
      <c r="D64" s="37">
        <v>540</v>
      </c>
      <c r="E64" s="40">
        <v>15.22</v>
      </c>
      <c r="F64" s="50">
        <f t="shared" si="2"/>
        <v>411.35135135135135</v>
      </c>
      <c r="G64" s="50">
        <f t="shared" si="3"/>
        <v>2.8185185185185184</v>
      </c>
    </row>
    <row r="65" spans="1:7" ht="30.75" thickBot="1" x14ac:dyDescent="0.3">
      <c r="A65" s="38">
        <v>6414</v>
      </c>
      <c r="B65" s="39" t="s">
        <v>48</v>
      </c>
      <c r="C65" s="40">
        <v>0</v>
      </c>
      <c r="D65" s="37">
        <v>140</v>
      </c>
      <c r="E65" s="40">
        <v>0</v>
      </c>
      <c r="F65" s="50" t="e">
        <f t="shared" si="2"/>
        <v>#DIV/0!</v>
      </c>
      <c r="G65" s="50">
        <f t="shared" si="3"/>
        <v>0</v>
      </c>
    </row>
    <row r="66" spans="1:7" ht="45.75" thickBot="1" x14ac:dyDescent="0.3">
      <c r="A66" s="41">
        <v>642</v>
      </c>
      <c r="B66" s="42" t="s">
        <v>49</v>
      </c>
      <c r="C66" s="43">
        <f t="shared" ref="C66" si="18">SUM(C67+C68+C69+C70)</f>
        <v>25374.429999999997</v>
      </c>
      <c r="D66" s="43">
        <f t="shared" ref="D66:E66" si="19">SUM(D67+D68+D69+D70)</f>
        <v>76140</v>
      </c>
      <c r="E66" s="43">
        <f t="shared" si="19"/>
        <v>9850.9699999999993</v>
      </c>
      <c r="F66" s="43">
        <f t="shared" si="2"/>
        <v>38.822428720566336</v>
      </c>
      <c r="G66" s="43">
        <f t="shared" si="3"/>
        <v>12.9379695298135</v>
      </c>
    </row>
    <row r="67" spans="1:7" ht="30.75" thickBot="1" x14ac:dyDescent="0.3">
      <c r="A67" s="38">
        <v>6421</v>
      </c>
      <c r="B67" s="39" t="s">
        <v>50</v>
      </c>
      <c r="C67" s="40">
        <v>528.51</v>
      </c>
      <c r="D67" s="37">
        <v>35070</v>
      </c>
      <c r="E67" s="40">
        <v>3031.38</v>
      </c>
      <c r="F67" s="50">
        <f t="shared" si="2"/>
        <v>573.57098257365044</v>
      </c>
      <c r="G67" s="50">
        <f t="shared" si="3"/>
        <v>8.6437981180496148</v>
      </c>
    </row>
    <row r="68" spans="1:7" ht="45.75" thickBot="1" x14ac:dyDescent="0.3">
      <c r="A68" s="38">
        <v>6422</v>
      </c>
      <c r="B68" s="39" t="s">
        <v>51</v>
      </c>
      <c r="C68" s="40">
        <v>24845.919999999998</v>
      </c>
      <c r="D68" s="37">
        <v>39400</v>
      </c>
      <c r="E68" s="40">
        <v>6808.69</v>
      </c>
      <c r="F68" s="50">
        <f t="shared" si="2"/>
        <v>27.403654201575151</v>
      </c>
      <c r="G68" s="50">
        <f t="shared" si="3"/>
        <v>17.280939086294413</v>
      </c>
    </row>
    <row r="69" spans="1:7" ht="45.75" thickBot="1" x14ac:dyDescent="0.3">
      <c r="A69" s="38">
        <v>6423</v>
      </c>
      <c r="B69" s="39" t="s">
        <v>52</v>
      </c>
      <c r="C69" s="40">
        <v>0</v>
      </c>
      <c r="D69" s="40">
        <v>270</v>
      </c>
      <c r="E69" s="40">
        <v>0</v>
      </c>
      <c r="F69" s="50">
        <v>0</v>
      </c>
      <c r="G69" s="50">
        <f t="shared" si="3"/>
        <v>0</v>
      </c>
    </row>
    <row r="70" spans="1:7" ht="45.75" thickBot="1" x14ac:dyDescent="0.3">
      <c r="A70" s="38">
        <v>6429</v>
      </c>
      <c r="B70" s="39" t="s">
        <v>52</v>
      </c>
      <c r="C70" s="40">
        <v>0</v>
      </c>
      <c r="D70" s="37">
        <v>1400</v>
      </c>
      <c r="E70" s="40">
        <v>10.9</v>
      </c>
      <c r="F70" s="50">
        <v>0</v>
      </c>
      <c r="G70" s="50">
        <f t="shared" si="3"/>
        <v>0.77857142857142858</v>
      </c>
    </row>
    <row r="71" spans="1:7" ht="75.75" thickBot="1" x14ac:dyDescent="0.3">
      <c r="A71" s="44">
        <v>65</v>
      </c>
      <c r="B71" s="45" t="s">
        <v>53</v>
      </c>
      <c r="C71" s="46">
        <f>SUM(C72+C76+C81)</f>
        <v>21579.690000000002</v>
      </c>
      <c r="D71" s="46">
        <f t="shared" ref="D71" si="20">SUM(D72+D76+D81)</f>
        <v>70950</v>
      </c>
      <c r="E71" s="46">
        <f>SUM(E72+E76+E81)</f>
        <v>17591.699999999997</v>
      </c>
      <c r="F71" s="46">
        <f t="shared" si="2"/>
        <v>81.519706724239299</v>
      </c>
      <c r="G71" s="46">
        <f t="shared" si="3"/>
        <v>24.794503171247353</v>
      </c>
    </row>
    <row r="72" spans="1:7" ht="45.75" thickBot="1" x14ac:dyDescent="0.3">
      <c r="A72" s="41">
        <v>651</v>
      </c>
      <c r="B72" s="42" t="s">
        <v>54</v>
      </c>
      <c r="C72" s="43">
        <f t="shared" ref="C72" si="21">SUM(C73+C74+C75)</f>
        <v>11185.72</v>
      </c>
      <c r="D72" s="43">
        <f t="shared" ref="D72:E72" si="22">SUM(D73+D74+D75)</f>
        <v>24070</v>
      </c>
      <c r="E72" s="43">
        <f t="shared" si="22"/>
        <v>10366.269999999999</v>
      </c>
      <c r="F72" s="43">
        <f t="shared" si="2"/>
        <v>92.674141673490837</v>
      </c>
      <c r="G72" s="43">
        <f t="shared" si="3"/>
        <v>43.067179061071869</v>
      </c>
    </row>
    <row r="73" spans="1:7" ht="60.75" thickBot="1" x14ac:dyDescent="0.3">
      <c r="A73" s="38">
        <v>6512</v>
      </c>
      <c r="B73" s="39" t="s">
        <v>55</v>
      </c>
      <c r="C73" s="40">
        <v>1778.34</v>
      </c>
      <c r="D73" s="37">
        <v>2070</v>
      </c>
      <c r="E73" s="40">
        <v>658.89</v>
      </c>
      <c r="F73" s="50">
        <f t="shared" si="2"/>
        <v>37.05084517021492</v>
      </c>
      <c r="G73" s="50">
        <f t="shared" si="3"/>
        <v>31.830434782608698</v>
      </c>
    </row>
    <row r="74" spans="1:7" ht="30.75" thickBot="1" x14ac:dyDescent="0.3">
      <c r="A74" s="38">
        <v>6513</v>
      </c>
      <c r="B74" s="39" t="s">
        <v>56</v>
      </c>
      <c r="C74" s="40">
        <v>0</v>
      </c>
      <c r="D74" s="37">
        <v>2000</v>
      </c>
      <c r="E74" s="40">
        <v>0</v>
      </c>
      <c r="F74" s="50">
        <v>0</v>
      </c>
      <c r="G74" s="50">
        <f t="shared" si="3"/>
        <v>0</v>
      </c>
    </row>
    <row r="75" spans="1:7" ht="30.75" thickBot="1" x14ac:dyDescent="0.3">
      <c r="A75" s="38">
        <v>6514</v>
      </c>
      <c r="B75" s="39" t="s">
        <v>74</v>
      </c>
      <c r="C75" s="40">
        <v>9407.3799999999992</v>
      </c>
      <c r="D75" s="37">
        <v>20000</v>
      </c>
      <c r="E75" s="40">
        <v>9707.3799999999992</v>
      </c>
      <c r="F75" s="50">
        <f t="shared" si="2"/>
        <v>103.18898566869841</v>
      </c>
      <c r="G75" s="50">
        <f t="shared" si="3"/>
        <v>48.536899999999996</v>
      </c>
    </row>
    <row r="76" spans="1:7" ht="45.75" thickBot="1" x14ac:dyDescent="0.3">
      <c r="A76" s="41">
        <v>652</v>
      </c>
      <c r="B76" s="42" t="s">
        <v>57</v>
      </c>
      <c r="C76" s="43">
        <f>SUM(C77:C80)</f>
        <v>437.95</v>
      </c>
      <c r="D76" s="43">
        <f>SUM(D77:D80)</f>
        <v>16180</v>
      </c>
      <c r="E76" s="43">
        <f>SUM(E77:E80)</f>
        <v>1681.95</v>
      </c>
      <c r="F76" s="43">
        <f t="shared" si="2"/>
        <v>384.05069071811852</v>
      </c>
      <c r="G76" s="43">
        <f t="shared" si="3"/>
        <v>10.395241038318913</v>
      </c>
    </row>
    <row r="77" spans="1:7" ht="30.75" thickBot="1" x14ac:dyDescent="0.3">
      <c r="A77" s="38">
        <v>6522</v>
      </c>
      <c r="B77" s="39" t="s">
        <v>75</v>
      </c>
      <c r="C77" s="40">
        <v>0.14000000000000001</v>
      </c>
      <c r="D77" s="37">
        <v>140</v>
      </c>
      <c r="E77" s="40">
        <v>31.99</v>
      </c>
      <c r="F77" s="50">
        <f t="shared" si="2"/>
        <v>22849.999999999996</v>
      </c>
      <c r="G77" s="50">
        <f t="shared" si="3"/>
        <v>22.849999999999998</v>
      </c>
    </row>
    <row r="78" spans="1:7" ht="15.75" thickBot="1" x14ac:dyDescent="0.3">
      <c r="A78" s="38">
        <v>6524</v>
      </c>
      <c r="B78" s="39" t="s">
        <v>59</v>
      </c>
      <c r="C78" s="40">
        <v>0</v>
      </c>
      <c r="D78" s="37">
        <v>13300</v>
      </c>
      <c r="E78" s="40">
        <v>0</v>
      </c>
      <c r="F78" s="50">
        <v>0</v>
      </c>
      <c r="G78" s="50">
        <f t="shared" si="3"/>
        <v>0</v>
      </c>
    </row>
    <row r="79" spans="1:7" ht="45.75" thickBot="1" x14ac:dyDescent="0.3">
      <c r="A79" s="38">
        <v>6526</v>
      </c>
      <c r="B79" s="39" t="s">
        <v>60</v>
      </c>
      <c r="C79" s="40">
        <v>437.81</v>
      </c>
      <c r="D79" s="37">
        <v>1340</v>
      </c>
      <c r="E79" s="40">
        <v>1649.96</v>
      </c>
      <c r="F79" s="50">
        <f t="shared" si="2"/>
        <v>376.86667732578059</v>
      </c>
      <c r="G79" s="50">
        <f t="shared" si="3"/>
        <v>123.13134328358208</v>
      </c>
    </row>
    <row r="80" spans="1:7" ht="45.75" thickBot="1" x14ac:dyDescent="0.3">
      <c r="A80" s="38">
        <v>6527</v>
      </c>
      <c r="B80" s="39" t="s">
        <v>204</v>
      </c>
      <c r="C80" s="40">
        <v>0</v>
      </c>
      <c r="D80" s="37">
        <v>1400</v>
      </c>
      <c r="E80" s="40">
        <v>0</v>
      </c>
      <c r="F80" s="50">
        <v>0</v>
      </c>
      <c r="G80" s="50">
        <f t="shared" si="3"/>
        <v>0</v>
      </c>
    </row>
    <row r="81" spans="1:13" ht="45.75" thickBot="1" x14ac:dyDescent="0.3">
      <c r="A81" s="41">
        <v>653</v>
      </c>
      <c r="B81" s="42" t="s">
        <v>61</v>
      </c>
      <c r="C81" s="43">
        <f t="shared" ref="C81" si="23">SUM(C82+C83)</f>
        <v>9956.02</v>
      </c>
      <c r="D81" s="43">
        <f t="shared" ref="D81:E81" si="24">SUM(D82+D83)</f>
        <v>30700</v>
      </c>
      <c r="E81" s="43">
        <f t="shared" si="24"/>
        <v>5543.48</v>
      </c>
      <c r="F81" s="43">
        <f t="shared" si="2"/>
        <v>55.679679229250233</v>
      </c>
      <c r="G81" s="43">
        <f t="shared" si="3"/>
        <v>18.056938110749186</v>
      </c>
    </row>
    <row r="82" spans="1:13" ht="30.75" thickBot="1" x14ac:dyDescent="0.3">
      <c r="A82" s="38">
        <v>6531</v>
      </c>
      <c r="B82" s="39" t="s">
        <v>62</v>
      </c>
      <c r="C82" s="40">
        <v>0</v>
      </c>
      <c r="D82" s="37">
        <v>1400</v>
      </c>
      <c r="E82" s="40">
        <v>0</v>
      </c>
      <c r="F82" s="50">
        <v>0</v>
      </c>
      <c r="G82" s="50">
        <f t="shared" si="3"/>
        <v>0</v>
      </c>
    </row>
    <row r="83" spans="1:13" ht="30.75" thickBot="1" x14ac:dyDescent="0.3">
      <c r="A83" s="38">
        <v>6532</v>
      </c>
      <c r="B83" s="39" t="s">
        <v>63</v>
      </c>
      <c r="C83" s="40">
        <v>9956.02</v>
      </c>
      <c r="D83" s="37">
        <v>29300</v>
      </c>
      <c r="E83" s="40">
        <v>5543.48</v>
      </c>
      <c r="F83" s="50">
        <f t="shared" si="2"/>
        <v>55.679679229250233</v>
      </c>
      <c r="G83" s="50">
        <f t="shared" si="3"/>
        <v>18.919726962457336</v>
      </c>
    </row>
    <row r="84" spans="1:13" ht="15.75" thickBot="1" x14ac:dyDescent="0.3">
      <c r="A84" s="44">
        <v>66</v>
      </c>
      <c r="B84" s="45" t="s">
        <v>64</v>
      </c>
      <c r="C84" s="46">
        <f>C85</f>
        <v>0</v>
      </c>
      <c r="D84" s="46">
        <f t="shared" ref="D84" si="25">SUM(D85+D87)</f>
        <v>1540</v>
      </c>
      <c r="E84" s="46">
        <f>E85</f>
        <v>0</v>
      </c>
      <c r="F84" s="46">
        <v>0</v>
      </c>
      <c r="G84" s="46">
        <f t="shared" si="3"/>
        <v>0</v>
      </c>
    </row>
    <row r="85" spans="1:13" ht="15.75" thickBot="1" x14ac:dyDescent="0.3">
      <c r="A85" s="41">
        <v>662</v>
      </c>
      <c r="B85" s="42" t="s">
        <v>76</v>
      </c>
      <c r="C85" s="43">
        <f t="shared" ref="C85" si="26">SUM(C86)</f>
        <v>0</v>
      </c>
      <c r="D85" s="43">
        <f t="shared" ref="D85:E85" si="27">SUM(D86)</f>
        <v>1400</v>
      </c>
      <c r="E85" s="43">
        <f t="shared" si="27"/>
        <v>0</v>
      </c>
      <c r="F85" s="43">
        <v>0</v>
      </c>
      <c r="G85" s="43">
        <f t="shared" si="3"/>
        <v>0</v>
      </c>
    </row>
    <row r="86" spans="1:13" ht="45.75" thickBot="1" x14ac:dyDescent="0.3">
      <c r="A86" s="38">
        <v>6627</v>
      </c>
      <c r="B86" s="39" t="s">
        <v>77</v>
      </c>
      <c r="C86" s="40">
        <v>0</v>
      </c>
      <c r="D86" s="40">
        <v>1400</v>
      </c>
      <c r="E86" s="40">
        <v>0</v>
      </c>
      <c r="F86" s="50">
        <v>0</v>
      </c>
      <c r="G86" s="50">
        <f t="shared" si="3"/>
        <v>0</v>
      </c>
    </row>
    <row r="87" spans="1:13" ht="15.75" thickBot="1" x14ac:dyDescent="0.3">
      <c r="A87" s="44">
        <v>67</v>
      </c>
      <c r="B87" s="45" t="s">
        <v>64</v>
      </c>
      <c r="C87" s="46">
        <v>0</v>
      </c>
      <c r="D87" s="46">
        <f>D88</f>
        <v>140</v>
      </c>
      <c r="E87" s="46">
        <v>0</v>
      </c>
      <c r="F87" s="46">
        <v>0</v>
      </c>
      <c r="G87" s="46">
        <f t="shared" si="3"/>
        <v>0</v>
      </c>
      <c r="M87" s="137"/>
    </row>
    <row r="88" spans="1:13" ht="15.75" thickBot="1" x14ac:dyDescent="0.3">
      <c r="A88" s="41">
        <v>673</v>
      </c>
      <c r="B88" s="42" t="s">
        <v>64</v>
      </c>
      <c r="C88" s="43">
        <v>0</v>
      </c>
      <c r="D88" s="43">
        <f>D89</f>
        <v>140</v>
      </c>
      <c r="E88" s="43">
        <v>0</v>
      </c>
      <c r="F88" s="43">
        <v>0</v>
      </c>
      <c r="G88" s="43">
        <f t="shared" si="3"/>
        <v>0</v>
      </c>
      <c r="M88" s="137"/>
    </row>
    <row r="89" spans="1:13" ht="45.75" thickBot="1" x14ac:dyDescent="0.3">
      <c r="A89" s="169">
        <v>6731</v>
      </c>
      <c r="B89" s="170" t="s">
        <v>209</v>
      </c>
      <c r="C89" s="168">
        <v>0</v>
      </c>
      <c r="D89" s="168">
        <v>140</v>
      </c>
      <c r="E89" s="168">
        <v>0</v>
      </c>
      <c r="F89" s="168">
        <v>0</v>
      </c>
      <c r="G89" s="168">
        <f t="shared" si="3"/>
        <v>0</v>
      </c>
      <c r="M89" s="137"/>
    </row>
    <row r="90" spans="1:13" ht="30.75" thickBot="1" x14ac:dyDescent="0.3">
      <c r="A90" s="47">
        <v>7</v>
      </c>
      <c r="B90" s="48" t="s">
        <v>67</v>
      </c>
      <c r="C90" s="49">
        <f t="shared" ref="C90:C91" si="28">C91</f>
        <v>10403.57</v>
      </c>
      <c r="D90" s="49">
        <f t="shared" ref="D90:E91" si="29">D91</f>
        <v>53100</v>
      </c>
      <c r="E90" s="49">
        <f t="shared" si="29"/>
        <v>4176.1899999999996</v>
      </c>
      <c r="F90" s="49">
        <f t="shared" si="2"/>
        <v>40.141893599985387</v>
      </c>
      <c r="G90" s="49">
        <f t="shared" si="3"/>
        <v>7.8647645951035781</v>
      </c>
    </row>
    <row r="91" spans="1:13" ht="45.75" thickBot="1" x14ac:dyDescent="0.3">
      <c r="A91" s="44">
        <v>71</v>
      </c>
      <c r="B91" s="45" t="s">
        <v>68</v>
      </c>
      <c r="C91" s="46">
        <f t="shared" si="28"/>
        <v>10403.57</v>
      </c>
      <c r="D91" s="46">
        <f t="shared" si="29"/>
        <v>53100</v>
      </c>
      <c r="E91" s="46">
        <f t="shared" si="29"/>
        <v>4176.1899999999996</v>
      </c>
      <c r="F91" s="46">
        <f t="shared" si="2"/>
        <v>40.141893599985387</v>
      </c>
      <c r="G91" s="46">
        <f t="shared" si="3"/>
        <v>7.8647645951035781</v>
      </c>
    </row>
    <row r="92" spans="1:13" ht="75.75" thickBot="1" x14ac:dyDescent="0.3">
      <c r="A92" s="41">
        <v>711</v>
      </c>
      <c r="B92" s="42" t="s">
        <v>69</v>
      </c>
      <c r="C92" s="43">
        <f t="shared" ref="C92" si="30">SUM(C93)</f>
        <v>10403.57</v>
      </c>
      <c r="D92" s="43">
        <f t="shared" ref="D92:E92" si="31">SUM(D93)</f>
        <v>53100</v>
      </c>
      <c r="E92" s="43">
        <f t="shared" si="31"/>
        <v>4176.1899999999996</v>
      </c>
      <c r="F92" s="43">
        <f t="shared" si="2"/>
        <v>40.141893599985387</v>
      </c>
      <c r="G92" s="43">
        <f t="shared" si="3"/>
        <v>7.8647645951035781</v>
      </c>
    </row>
    <row r="93" spans="1:13" ht="15.75" thickBot="1" x14ac:dyDescent="0.3">
      <c r="A93" s="38">
        <v>7111</v>
      </c>
      <c r="B93" s="39" t="s">
        <v>70</v>
      </c>
      <c r="C93" s="40">
        <v>10403.57</v>
      </c>
      <c r="D93" s="37">
        <v>53100</v>
      </c>
      <c r="E93" s="40">
        <v>4176.1899999999996</v>
      </c>
      <c r="F93" s="50">
        <f t="shared" si="2"/>
        <v>40.141893599985387</v>
      </c>
      <c r="G93" s="50">
        <f t="shared" si="3"/>
        <v>7.8647645951035781</v>
      </c>
    </row>
    <row r="94" spans="1:13" ht="15.75" thickBot="1" x14ac:dyDescent="0.3">
      <c r="A94" s="58" t="s">
        <v>81</v>
      </c>
      <c r="B94" s="56"/>
      <c r="C94" s="57">
        <f>C90+C37</f>
        <v>494995.94000000006</v>
      </c>
      <c r="D94" s="57">
        <f>D90+D37</f>
        <v>2068612.23</v>
      </c>
      <c r="E94" s="57">
        <f>E90+E37</f>
        <v>612837.19999999984</v>
      </c>
      <c r="F94" s="49">
        <f t="shared" si="2"/>
        <v>123.80651041299444</v>
      </c>
      <c r="G94" s="49">
        <f t="shared" si="3"/>
        <v>29.625523387725494</v>
      </c>
    </row>
    <row r="95" spans="1:13" x14ac:dyDescent="0.25">
      <c r="A95" s="121"/>
      <c r="B95" s="122"/>
      <c r="C95" s="123"/>
      <c r="D95" s="123"/>
      <c r="E95" s="123"/>
      <c r="F95" s="124"/>
      <c r="G95" s="123"/>
    </row>
    <row r="97" spans="1:14" ht="15.75" thickBot="1" x14ac:dyDescent="0.3">
      <c r="A97" s="71" t="s">
        <v>111</v>
      </c>
    </row>
    <row r="98" spans="1:14" ht="30.75" thickBot="1" x14ac:dyDescent="0.3">
      <c r="A98" s="51" t="s">
        <v>19</v>
      </c>
      <c r="B98" s="52" t="s">
        <v>20</v>
      </c>
      <c r="C98" s="53" t="s">
        <v>208</v>
      </c>
      <c r="D98" s="53" t="s">
        <v>225</v>
      </c>
      <c r="E98" s="53" t="s">
        <v>226</v>
      </c>
      <c r="F98" s="53" t="s">
        <v>197</v>
      </c>
      <c r="G98" s="53" t="s">
        <v>25</v>
      </c>
    </row>
    <row r="99" spans="1:14" ht="15.75" thickBot="1" x14ac:dyDescent="0.3">
      <c r="A99" s="78">
        <v>1</v>
      </c>
      <c r="B99" s="79">
        <v>2</v>
      </c>
      <c r="C99" s="127">
        <v>3</v>
      </c>
      <c r="D99" s="79">
        <v>4</v>
      </c>
      <c r="E99" s="79">
        <v>5</v>
      </c>
      <c r="F99" s="91"/>
      <c r="G99" s="91"/>
      <c r="I99" s="155"/>
      <c r="J99" s="156"/>
      <c r="K99" s="156"/>
      <c r="L99" s="156"/>
      <c r="M99" s="156"/>
      <c r="N99" s="156"/>
    </row>
    <row r="100" spans="1:14" ht="30.75" thickBot="1" x14ac:dyDescent="0.3">
      <c r="A100" s="75">
        <v>3</v>
      </c>
      <c r="B100" s="76" t="s">
        <v>82</v>
      </c>
      <c r="C100" s="77">
        <f t="shared" ref="C100:E100" si="32">SUM(C101+C109+C137+C140+C145+C151+C155)</f>
        <v>449096.43000000005</v>
      </c>
      <c r="D100" s="77">
        <f t="shared" si="32"/>
        <v>1230120</v>
      </c>
      <c r="E100" s="77">
        <f t="shared" si="32"/>
        <v>357189.26</v>
      </c>
      <c r="F100" s="77">
        <f>E100/C100*100</f>
        <v>79.535092274057931</v>
      </c>
      <c r="G100" s="77">
        <f>E100/D100*100</f>
        <v>29.036944363151562</v>
      </c>
    </row>
    <row r="101" spans="1:14" ht="30.75" thickBot="1" x14ac:dyDescent="0.3">
      <c r="A101" s="80">
        <v>31</v>
      </c>
      <c r="B101" s="81" t="s">
        <v>83</v>
      </c>
      <c r="C101" s="82">
        <f t="shared" ref="C101:E101" si="33">SUM(C102+C105+C107)</f>
        <v>190502.94000000003</v>
      </c>
      <c r="D101" s="82">
        <f t="shared" si="33"/>
        <v>464200</v>
      </c>
      <c r="E101" s="82">
        <f t="shared" si="33"/>
        <v>92234.48</v>
      </c>
      <c r="F101" s="82">
        <f t="shared" ref="F101:F139" si="34">E101/C101*100</f>
        <v>48.416302656536416</v>
      </c>
      <c r="G101" s="82">
        <f t="shared" ref="G101:G140" si="35">E101/D101*100</f>
        <v>19.869556225764757</v>
      </c>
    </row>
    <row r="102" spans="1:14" ht="15.75" customHeight="1" thickBot="1" x14ac:dyDescent="0.3">
      <c r="A102" s="83">
        <v>311</v>
      </c>
      <c r="B102" s="84" t="s">
        <v>112</v>
      </c>
      <c r="C102" s="85">
        <f t="shared" ref="C102:E102" si="36">SUM(C103+C104)</f>
        <v>163530.27000000002</v>
      </c>
      <c r="D102" s="85">
        <f t="shared" si="36"/>
        <v>405300</v>
      </c>
      <c r="E102" s="85">
        <f t="shared" si="36"/>
        <v>78514.87</v>
      </c>
      <c r="F102" s="125">
        <f t="shared" si="34"/>
        <v>48.012438308821956</v>
      </c>
      <c r="G102" s="125">
        <f t="shared" si="35"/>
        <v>19.372037996545767</v>
      </c>
    </row>
    <row r="103" spans="1:14" ht="15.75" thickBot="1" x14ac:dyDescent="0.3">
      <c r="A103" s="73">
        <v>3111</v>
      </c>
      <c r="B103" s="65" t="s">
        <v>84</v>
      </c>
      <c r="C103" s="159">
        <v>160655.57</v>
      </c>
      <c r="D103" s="66">
        <v>399000</v>
      </c>
      <c r="E103" s="159">
        <v>74557.73</v>
      </c>
      <c r="F103" s="90">
        <f t="shared" si="34"/>
        <v>46.408431403903386</v>
      </c>
      <c r="G103" s="90">
        <f t="shared" si="35"/>
        <v>18.686147869674187</v>
      </c>
    </row>
    <row r="104" spans="1:14" ht="15.75" thickBot="1" x14ac:dyDescent="0.3">
      <c r="A104" s="73">
        <v>3112</v>
      </c>
      <c r="B104" s="65" t="s">
        <v>113</v>
      </c>
      <c r="C104" s="159">
        <v>2874.7</v>
      </c>
      <c r="D104" s="66">
        <v>6300</v>
      </c>
      <c r="E104" s="66">
        <v>3957.14</v>
      </c>
      <c r="F104" s="90">
        <f t="shared" si="34"/>
        <v>137.65401607124221</v>
      </c>
      <c r="G104" s="90">
        <f t="shared" si="35"/>
        <v>62.811746031746033</v>
      </c>
    </row>
    <row r="105" spans="1:14" ht="30.75" thickBot="1" x14ac:dyDescent="0.3">
      <c r="A105" s="83">
        <v>312</v>
      </c>
      <c r="B105" s="84" t="s">
        <v>85</v>
      </c>
      <c r="C105" s="85">
        <f t="shared" ref="C105" si="37">SUM(C106)</f>
        <v>4081.39</v>
      </c>
      <c r="D105" s="85">
        <f t="shared" ref="D105:E105" si="38">SUM(D106)</f>
        <v>12400</v>
      </c>
      <c r="E105" s="85">
        <f t="shared" si="38"/>
        <v>1900</v>
      </c>
      <c r="F105" s="125">
        <f t="shared" si="34"/>
        <v>46.552767562031569</v>
      </c>
      <c r="G105" s="125">
        <f t="shared" si="35"/>
        <v>15.32258064516129</v>
      </c>
    </row>
    <row r="106" spans="1:14" ht="30.75" thickBot="1" x14ac:dyDescent="0.3">
      <c r="A106" s="73">
        <v>3121</v>
      </c>
      <c r="B106" s="65" t="s">
        <v>114</v>
      </c>
      <c r="C106" s="159">
        <v>4081.39</v>
      </c>
      <c r="D106" s="66">
        <v>12400</v>
      </c>
      <c r="E106" s="66">
        <v>1900</v>
      </c>
      <c r="F106" s="90">
        <f t="shared" si="34"/>
        <v>46.552767562031569</v>
      </c>
      <c r="G106" s="90">
        <f t="shared" si="35"/>
        <v>15.32258064516129</v>
      </c>
    </row>
    <row r="107" spans="1:14" ht="15.75" thickBot="1" x14ac:dyDescent="0.3">
      <c r="A107" s="83">
        <v>313</v>
      </c>
      <c r="B107" s="84" t="s">
        <v>86</v>
      </c>
      <c r="C107" s="85">
        <f t="shared" ref="C107" si="39">SUM(C108)</f>
        <v>22891.279999999999</v>
      </c>
      <c r="D107" s="85">
        <f t="shared" ref="D107:E107" si="40">SUM(D108)</f>
        <v>46500</v>
      </c>
      <c r="E107" s="85">
        <f t="shared" si="40"/>
        <v>11819.61</v>
      </c>
      <c r="F107" s="125">
        <f t="shared" si="34"/>
        <v>51.633678850636578</v>
      </c>
      <c r="G107" s="125">
        <f t="shared" si="35"/>
        <v>25.418516129032259</v>
      </c>
    </row>
    <row r="108" spans="1:14" ht="60.75" thickBot="1" x14ac:dyDescent="0.3">
      <c r="A108" s="73">
        <v>3132</v>
      </c>
      <c r="B108" s="65" t="s">
        <v>115</v>
      </c>
      <c r="C108" s="159">
        <v>22891.279999999999</v>
      </c>
      <c r="D108" s="66">
        <v>46500</v>
      </c>
      <c r="E108" s="66">
        <v>11819.61</v>
      </c>
      <c r="F108" s="90">
        <f t="shared" si="34"/>
        <v>51.633678850636578</v>
      </c>
      <c r="G108" s="90">
        <f t="shared" si="35"/>
        <v>25.418516129032259</v>
      </c>
    </row>
    <row r="109" spans="1:14" ht="30.75" thickBot="1" x14ac:dyDescent="0.3">
      <c r="A109" s="72">
        <v>32</v>
      </c>
      <c r="B109" s="63" t="s">
        <v>87</v>
      </c>
      <c r="C109" s="64">
        <f t="shared" ref="C109" si="41">SUM(C110+C115+C120+C129)</f>
        <v>148934.21</v>
      </c>
      <c r="D109" s="64">
        <f t="shared" ref="D109:E109" si="42">SUM(D110+D115+D120+D129)</f>
        <v>476850</v>
      </c>
      <c r="E109" s="64">
        <f t="shared" si="42"/>
        <v>145548.6</v>
      </c>
      <c r="F109" s="77">
        <f t="shared" si="34"/>
        <v>97.726774795394562</v>
      </c>
      <c r="G109" s="77">
        <f t="shared" si="35"/>
        <v>30.522931739540738</v>
      </c>
    </row>
    <row r="110" spans="1:14" ht="30.75" thickBot="1" x14ac:dyDescent="0.3">
      <c r="A110" s="83">
        <v>321</v>
      </c>
      <c r="B110" s="84" t="s">
        <v>88</v>
      </c>
      <c r="C110" s="85">
        <f t="shared" ref="C110" si="43">SUM(C111:C114)</f>
        <v>6772.42</v>
      </c>
      <c r="D110" s="85">
        <f t="shared" ref="D110:E110" si="44">SUM(D111:D114)</f>
        <v>8670</v>
      </c>
      <c r="E110" s="85">
        <f t="shared" si="44"/>
        <v>3686.26</v>
      </c>
      <c r="F110" s="125">
        <f t="shared" si="34"/>
        <v>54.430469462909855</v>
      </c>
      <c r="G110" s="125">
        <f>E110/D110*100</f>
        <v>42.517416378316035</v>
      </c>
    </row>
    <row r="111" spans="1:14" ht="30.75" thickBot="1" x14ac:dyDescent="0.3">
      <c r="A111" s="73">
        <v>3211</v>
      </c>
      <c r="B111" s="65" t="s">
        <v>116</v>
      </c>
      <c r="C111" s="159">
        <v>553.85</v>
      </c>
      <c r="D111" s="66">
        <v>2200</v>
      </c>
      <c r="E111" s="66">
        <v>874.61</v>
      </c>
      <c r="F111" s="90">
        <f t="shared" si="34"/>
        <v>157.91459781529295</v>
      </c>
      <c r="G111" s="90">
        <f t="shared" si="35"/>
        <v>39.755000000000003</v>
      </c>
    </row>
    <row r="112" spans="1:14" ht="30.75" thickBot="1" x14ac:dyDescent="0.3">
      <c r="A112" s="73">
        <v>3212</v>
      </c>
      <c r="B112" s="65" t="s">
        <v>117</v>
      </c>
      <c r="C112" s="159">
        <v>3816.74</v>
      </c>
      <c r="D112" s="66">
        <v>4450</v>
      </c>
      <c r="E112" s="66">
        <v>1672.02</v>
      </c>
      <c r="F112" s="90">
        <f t="shared" si="34"/>
        <v>43.807542562500984</v>
      </c>
      <c r="G112" s="90">
        <f t="shared" si="35"/>
        <v>37.573483146067417</v>
      </c>
    </row>
    <row r="113" spans="1:7" ht="15.75" thickBot="1" x14ac:dyDescent="0.3">
      <c r="A113" s="73">
        <v>3213</v>
      </c>
      <c r="B113" s="65" t="s">
        <v>118</v>
      </c>
      <c r="C113" s="159">
        <v>2401.83</v>
      </c>
      <c r="D113" s="66">
        <v>1600</v>
      </c>
      <c r="E113" s="66">
        <v>1114.1300000000001</v>
      </c>
      <c r="F113" s="90">
        <f t="shared" si="34"/>
        <v>46.386713464316799</v>
      </c>
      <c r="G113" s="90">
        <f t="shared" si="35"/>
        <v>69.633125000000007</v>
      </c>
    </row>
    <row r="114" spans="1:7" ht="45.75" thickBot="1" x14ac:dyDescent="0.3">
      <c r="A114" s="73">
        <v>3214</v>
      </c>
      <c r="B114" s="65" t="s">
        <v>119</v>
      </c>
      <c r="C114" s="157">
        <v>0</v>
      </c>
      <c r="D114" s="66">
        <v>420</v>
      </c>
      <c r="E114" s="66">
        <v>25.5</v>
      </c>
      <c r="F114" s="90">
        <v>0</v>
      </c>
      <c r="G114" s="90">
        <f t="shared" si="35"/>
        <v>6.0714285714285712</v>
      </c>
    </row>
    <row r="115" spans="1:7" ht="45.75" thickBot="1" x14ac:dyDescent="0.3">
      <c r="A115" s="83">
        <v>322</v>
      </c>
      <c r="B115" s="84" t="s">
        <v>89</v>
      </c>
      <c r="C115" s="85">
        <f>C116+C117+C118+C119</f>
        <v>54826.049999999996</v>
      </c>
      <c r="D115" s="85">
        <f t="shared" ref="D115" si="45">SUM(D116:D119)</f>
        <v>147600</v>
      </c>
      <c r="E115" s="85">
        <f>E116+E117+E118+E119</f>
        <v>43635.65</v>
      </c>
      <c r="F115" s="125">
        <f t="shared" si="34"/>
        <v>79.589264592287805</v>
      </c>
      <c r="G115" s="125">
        <f t="shared" si="35"/>
        <v>29.563448509485095</v>
      </c>
    </row>
    <row r="116" spans="1:7" ht="30.75" thickBot="1" x14ac:dyDescent="0.3">
      <c r="A116" s="73">
        <v>3221</v>
      </c>
      <c r="B116" s="65" t="s">
        <v>120</v>
      </c>
      <c r="C116" s="159">
        <v>7255.95</v>
      </c>
      <c r="D116" s="66">
        <v>28400</v>
      </c>
      <c r="E116" s="66">
        <v>6832.85</v>
      </c>
      <c r="F116" s="90">
        <f t="shared" si="34"/>
        <v>94.168923435249695</v>
      </c>
      <c r="G116" s="90">
        <f t="shared" si="35"/>
        <v>24.059330985915494</v>
      </c>
    </row>
    <row r="117" spans="1:7" ht="15.75" thickBot="1" x14ac:dyDescent="0.3">
      <c r="A117" s="73">
        <v>3223</v>
      </c>
      <c r="B117" s="65" t="s">
        <v>121</v>
      </c>
      <c r="C117" s="159">
        <v>45116.92</v>
      </c>
      <c r="D117" s="66">
        <v>114800</v>
      </c>
      <c r="E117" s="66">
        <v>32087.18</v>
      </c>
      <c r="F117" s="90">
        <f t="shared" si="34"/>
        <v>71.120058727413138</v>
      </c>
      <c r="G117" s="90">
        <f t="shared" si="35"/>
        <v>27.950505226480836</v>
      </c>
    </row>
    <row r="118" spans="1:7" ht="30.75" thickBot="1" x14ac:dyDescent="0.3">
      <c r="A118" s="73">
        <v>3225</v>
      </c>
      <c r="B118" s="65" t="s">
        <v>122</v>
      </c>
      <c r="C118" s="159">
        <v>2310.4899999999998</v>
      </c>
      <c r="D118" s="66">
        <v>3700</v>
      </c>
      <c r="E118" s="66">
        <v>4298.71</v>
      </c>
      <c r="F118" s="90">
        <f t="shared" si="34"/>
        <v>186.05187644179375</v>
      </c>
      <c r="G118" s="90">
        <f t="shared" si="35"/>
        <v>116.18135135135135</v>
      </c>
    </row>
    <row r="119" spans="1:7" ht="45.75" thickBot="1" x14ac:dyDescent="0.3">
      <c r="A119" s="73">
        <v>3227</v>
      </c>
      <c r="B119" s="65" t="s">
        <v>123</v>
      </c>
      <c r="C119" s="159">
        <v>142.69</v>
      </c>
      <c r="D119" s="66">
        <v>700</v>
      </c>
      <c r="E119" s="66">
        <v>416.91</v>
      </c>
      <c r="F119" s="90">
        <f t="shared" si="34"/>
        <v>292.17884925362677</v>
      </c>
      <c r="G119" s="90">
        <f t="shared" si="35"/>
        <v>59.558571428571426</v>
      </c>
    </row>
    <row r="120" spans="1:7" ht="15.75" thickBot="1" x14ac:dyDescent="0.3">
      <c r="A120" s="83">
        <v>323</v>
      </c>
      <c r="B120" s="84" t="s">
        <v>90</v>
      </c>
      <c r="C120" s="85">
        <f t="shared" ref="C120" si="46">SUM(C121:C128)</f>
        <v>49181.240000000005</v>
      </c>
      <c r="D120" s="85">
        <f t="shared" ref="D120:E120" si="47">SUM(D121:D128)</f>
        <v>246640</v>
      </c>
      <c r="E120" s="85">
        <f t="shared" si="47"/>
        <v>65836.760000000009</v>
      </c>
      <c r="F120" s="125">
        <f t="shared" si="34"/>
        <v>133.86559590608127</v>
      </c>
      <c r="G120" s="125">
        <f t="shared" si="35"/>
        <v>26.693464158287387</v>
      </c>
    </row>
    <row r="121" spans="1:7" ht="30.75" thickBot="1" x14ac:dyDescent="0.3">
      <c r="A121" s="86">
        <v>3231</v>
      </c>
      <c r="B121" s="87" t="s">
        <v>124</v>
      </c>
      <c r="C121" s="160">
        <v>2339.77</v>
      </c>
      <c r="D121" s="88">
        <v>5300</v>
      </c>
      <c r="E121" s="88">
        <v>2205.4299999999998</v>
      </c>
      <c r="F121" s="90">
        <f t="shared" si="34"/>
        <v>94.25841001465956</v>
      </c>
      <c r="G121" s="90">
        <f t="shared" si="35"/>
        <v>41.611886792452829</v>
      </c>
    </row>
    <row r="122" spans="1:7" ht="45.75" thickBot="1" x14ac:dyDescent="0.3">
      <c r="A122" s="86">
        <v>3232</v>
      </c>
      <c r="B122" s="87" t="s">
        <v>125</v>
      </c>
      <c r="C122" s="160">
        <v>8178.32</v>
      </c>
      <c r="D122" s="88">
        <v>31400</v>
      </c>
      <c r="E122" s="88">
        <v>20209.330000000002</v>
      </c>
      <c r="F122" s="90">
        <f t="shared" si="34"/>
        <v>247.10857486623175</v>
      </c>
      <c r="G122" s="90">
        <f t="shared" si="35"/>
        <v>64.360923566878995</v>
      </c>
    </row>
    <row r="123" spans="1:7" ht="30.75" thickBot="1" x14ac:dyDescent="0.3">
      <c r="A123" s="86">
        <v>3233</v>
      </c>
      <c r="B123" s="87" t="s">
        <v>126</v>
      </c>
      <c r="C123" s="160">
        <v>2247.5300000000002</v>
      </c>
      <c r="D123" s="88">
        <v>10000</v>
      </c>
      <c r="E123" s="88">
        <v>3004.68</v>
      </c>
      <c r="F123" s="90">
        <f t="shared" si="34"/>
        <v>133.68809315114814</v>
      </c>
      <c r="G123" s="90">
        <f t="shared" si="35"/>
        <v>30.046799999999998</v>
      </c>
    </row>
    <row r="124" spans="1:7" ht="15.75" thickBot="1" x14ac:dyDescent="0.3">
      <c r="A124" s="86">
        <v>3234</v>
      </c>
      <c r="B124" s="87" t="s">
        <v>127</v>
      </c>
      <c r="C124" s="160">
        <v>12691.07</v>
      </c>
      <c r="D124" s="88">
        <v>146200</v>
      </c>
      <c r="E124" s="88">
        <v>9212.4599999999991</v>
      </c>
      <c r="F124" s="90">
        <f t="shared" si="34"/>
        <v>72.590096816107703</v>
      </c>
      <c r="G124" s="90">
        <f t="shared" si="35"/>
        <v>6.3012722298221604</v>
      </c>
    </row>
    <row r="125" spans="1:7" ht="45.75" thickBot="1" x14ac:dyDescent="0.3">
      <c r="A125" s="86">
        <v>3236</v>
      </c>
      <c r="B125" s="87" t="s">
        <v>128</v>
      </c>
      <c r="C125" s="160">
        <v>5609.54</v>
      </c>
      <c r="D125" s="88">
        <v>13140</v>
      </c>
      <c r="E125" s="88">
        <v>853.41</v>
      </c>
      <c r="F125" s="90">
        <f t="shared" si="34"/>
        <v>15.213546921850989</v>
      </c>
      <c r="G125" s="90">
        <f t="shared" si="35"/>
        <v>6.4947488584474886</v>
      </c>
    </row>
    <row r="126" spans="1:7" ht="30.75" thickBot="1" x14ac:dyDescent="0.3">
      <c r="A126" s="86">
        <v>3237</v>
      </c>
      <c r="B126" s="87" t="s">
        <v>129</v>
      </c>
      <c r="C126" s="160">
        <v>10903.64</v>
      </c>
      <c r="D126" s="88">
        <v>24800</v>
      </c>
      <c r="E126" s="88">
        <v>23132.17</v>
      </c>
      <c r="F126" s="90">
        <f t="shared" si="34"/>
        <v>212.15089639790014</v>
      </c>
      <c r="G126" s="90">
        <f t="shared" si="35"/>
        <v>93.274879032258056</v>
      </c>
    </row>
    <row r="127" spans="1:7" ht="15.75" thickBot="1" x14ac:dyDescent="0.3">
      <c r="A127" s="86">
        <v>3238</v>
      </c>
      <c r="B127" s="87" t="s">
        <v>130</v>
      </c>
      <c r="C127" s="160">
        <v>2381.9699999999998</v>
      </c>
      <c r="D127" s="88">
        <v>6000</v>
      </c>
      <c r="E127" s="88">
        <v>2730.35</v>
      </c>
      <c r="F127" s="90">
        <f t="shared" si="34"/>
        <v>114.62570897198539</v>
      </c>
      <c r="G127" s="90">
        <f t="shared" si="35"/>
        <v>45.505833333333335</v>
      </c>
    </row>
    <row r="128" spans="1:7" ht="15.75" thickBot="1" x14ac:dyDescent="0.3">
      <c r="A128" s="86">
        <v>3239</v>
      </c>
      <c r="B128" s="87" t="s">
        <v>131</v>
      </c>
      <c r="C128" s="160">
        <v>4829.3999999999996</v>
      </c>
      <c r="D128" s="88">
        <v>9800</v>
      </c>
      <c r="E128" s="88">
        <v>4488.93</v>
      </c>
      <c r="F128" s="90">
        <f t="shared" si="34"/>
        <v>92.950055907566181</v>
      </c>
      <c r="G128" s="90">
        <f t="shared" si="35"/>
        <v>45.805408163265312</v>
      </c>
    </row>
    <row r="129" spans="1:7" ht="45.75" thickBot="1" x14ac:dyDescent="0.3">
      <c r="A129" s="83">
        <v>329</v>
      </c>
      <c r="B129" s="84" t="s">
        <v>91</v>
      </c>
      <c r="C129" s="85">
        <f t="shared" ref="C129" si="48">SUM(C130:C136)</f>
        <v>38154.5</v>
      </c>
      <c r="D129" s="85">
        <f t="shared" ref="D129:E129" si="49">SUM(D130:D136)</f>
        <v>73940</v>
      </c>
      <c r="E129" s="85">
        <f t="shared" si="49"/>
        <v>32389.929999999997</v>
      </c>
      <c r="F129" s="125">
        <f t="shared" si="34"/>
        <v>84.891506899579326</v>
      </c>
      <c r="G129" s="125">
        <f t="shared" si="35"/>
        <v>43.805693805788472</v>
      </c>
    </row>
    <row r="130" spans="1:7" ht="60.75" thickBot="1" x14ac:dyDescent="0.3">
      <c r="A130" s="73">
        <v>3291</v>
      </c>
      <c r="B130" s="65" t="s">
        <v>132</v>
      </c>
      <c r="C130" s="160">
        <v>25632.57</v>
      </c>
      <c r="D130" s="89">
        <v>40000</v>
      </c>
      <c r="E130" s="88">
        <v>7775.02</v>
      </c>
      <c r="F130" s="90">
        <f t="shared" si="34"/>
        <v>30.332580775162228</v>
      </c>
      <c r="G130" s="90">
        <f t="shared" si="35"/>
        <v>19.437550000000002</v>
      </c>
    </row>
    <row r="131" spans="1:7" ht="15.75" thickBot="1" x14ac:dyDescent="0.3">
      <c r="A131" s="73">
        <v>3292</v>
      </c>
      <c r="B131" s="65" t="s">
        <v>133</v>
      </c>
      <c r="C131" s="160">
        <v>1982.71</v>
      </c>
      <c r="D131" s="89">
        <v>2700</v>
      </c>
      <c r="E131" s="88">
        <v>328.33</v>
      </c>
      <c r="F131" s="90">
        <f t="shared" si="34"/>
        <v>16.559658245532631</v>
      </c>
      <c r="G131" s="90">
        <f t="shared" si="35"/>
        <v>12.160370370370369</v>
      </c>
    </row>
    <row r="132" spans="1:7" ht="15.75" thickBot="1" x14ac:dyDescent="0.3">
      <c r="A132" s="73">
        <v>3293</v>
      </c>
      <c r="B132" s="65" t="s">
        <v>134</v>
      </c>
      <c r="C132" s="160">
        <v>3718.99</v>
      </c>
      <c r="D132" s="89">
        <v>11400</v>
      </c>
      <c r="E132" s="88">
        <v>10208.469999999999</v>
      </c>
      <c r="F132" s="90">
        <f t="shared" si="34"/>
        <v>274.49576363475029</v>
      </c>
      <c r="G132" s="90">
        <f t="shared" si="35"/>
        <v>89.547982456140346</v>
      </c>
    </row>
    <row r="133" spans="1:7" ht="15.75" thickBot="1" x14ac:dyDescent="0.3">
      <c r="A133" s="73">
        <v>3294</v>
      </c>
      <c r="B133" s="65" t="s">
        <v>135</v>
      </c>
      <c r="C133" s="160">
        <v>1342.66</v>
      </c>
      <c r="D133" s="89">
        <v>1000</v>
      </c>
      <c r="E133" s="88">
        <v>340.42</v>
      </c>
      <c r="F133" s="90">
        <f t="shared" si="34"/>
        <v>25.354147736582604</v>
      </c>
      <c r="G133" s="90">
        <f t="shared" si="35"/>
        <v>34.042000000000002</v>
      </c>
    </row>
    <row r="134" spans="1:7" ht="30.75" thickBot="1" x14ac:dyDescent="0.3">
      <c r="A134" s="73">
        <v>3295</v>
      </c>
      <c r="B134" s="65" t="s">
        <v>136</v>
      </c>
      <c r="C134" s="158">
        <v>0</v>
      </c>
      <c r="D134" s="89">
        <v>140</v>
      </c>
      <c r="E134" s="88">
        <v>840.3</v>
      </c>
      <c r="F134" s="90">
        <v>0</v>
      </c>
      <c r="G134" s="90">
        <f t="shared" si="35"/>
        <v>600.21428571428578</v>
      </c>
    </row>
    <row r="135" spans="1:7" ht="15.75" thickBot="1" x14ac:dyDescent="0.3">
      <c r="A135" s="73">
        <v>3296</v>
      </c>
      <c r="B135" s="65" t="s">
        <v>153</v>
      </c>
      <c r="C135" s="158">
        <v>0</v>
      </c>
      <c r="D135" s="89">
        <v>400</v>
      </c>
      <c r="E135" s="88">
        <v>0</v>
      </c>
      <c r="F135" s="90">
        <v>0</v>
      </c>
      <c r="G135" s="90">
        <v>0</v>
      </c>
    </row>
    <row r="136" spans="1:7" ht="45.75" thickBot="1" x14ac:dyDescent="0.3">
      <c r="A136" s="73">
        <v>3299</v>
      </c>
      <c r="B136" s="65" t="s">
        <v>91</v>
      </c>
      <c r="C136" s="160">
        <v>5477.57</v>
      </c>
      <c r="D136" s="89">
        <v>18300</v>
      </c>
      <c r="E136" s="88">
        <v>12897.39</v>
      </c>
      <c r="F136" s="90">
        <f t="shared" si="34"/>
        <v>235.45824151950589</v>
      </c>
      <c r="G136" s="90">
        <f t="shared" si="35"/>
        <v>70.477540983606559</v>
      </c>
    </row>
    <row r="137" spans="1:7" ht="15.75" thickBot="1" x14ac:dyDescent="0.3">
      <c r="A137" s="80">
        <v>34</v>
      </c>
      <c r="B137" s="81" t="s">
        <v>92</v>
      </c>
      <c r="C137" s="142">
        <f t="shared" ref="C137:C138" si="50">SUM(C138)</f>
        <v>2296.87</v>
      </c>
      <c r="D137" s="142">
        <f t="shared" ref="D137:E137" si="51">SUM(D138)</f>
        <v>4670</v>
      </c>
      <c r="E137" s="142">
        <f t="shared" si="51"/>
        <v>2611.15</v>
      </c>
      <c r="F137" s="82">
        <f t="shared" si="34"/>
        <v>113.68296856156424</v>
      </c>
      <c r="G137" s="82">
        <f t="shared" si="35"/>
        <v>55.913276231263389</v>
      </c>
    </row>
    <row r="138" spans="1:7" ht="30.75" thickBot="1" x14ac:dyDescent="0.3">
      <c r="A138" s="83">
        <v>343</v>
      </c>
      <c r="B138" s="84" t="s">
        <v>93</v>
      </c>
      <c r="C138" s="85">
        <f t="shared" si="50"/>
        <v>2296.87</v>
      </c>
      <c r="D138" s="85">
        <f t="shared" ref="D138:E138" si="52">SUM(D139)</f>
        <v>4670</v>
      </c>
      <c r="E138" s="85">
        <f t="shared" si="52"/>
        <v>2611.15</v>
      </c>
      <c r="F138" s="125">
        <f t="shared" si="34"/>
        <v>113.68296856156424</v>
      </c>
      <c r="G138" s="125">
        <f t="shared" si="35"/>
        <v>55.913276231263389</v>
      </c>
    </row>
    <row r="139" spans="1:7" ht="45.75" thickBot="1" x14ac:dyDescent="0.3">
      <c r="A139" s="73">
        <v>3431</v>
      </c>
      <c r="B139" s="65" t="s">
        <v>137</v>
      </c>
      <c r="C139" s="159">
        <v>2296.87</v>
      </c>
      <c r="D139" s="66">
        <v>4670</v>
      </c>
      <c r="E139" s="66">
        <v>2611.15</v>
      </c>
      <c r="F139" s="90">
        <f t="shared" si="34"/>
        <v>113.68296856156424</v>
      </c>
      <c r="G139" s="90">
        <f t="shared" si="35"/>
        <v>55.913276231263389</v>
      </c>
    </row>
    <row r="140" spans="1:7" ht="15.75" thickBot="1" x14ac:dyDescent="0.3">
      <c r="A140" s="75">
        <v>35</v>
      </c>
      <c r="B140" s="76" t="s">
        <v>94</v>
      </c>
      <c r="C140" s="77">
        <f t="shared" ref="C140" si="53">SUM(C141)</f>
        <v>0</v>
      </c>
      <c r="D140" s="77">
        <f t="shared" ref="D140:E140" si="54">SUM(D141)</f>
        <v>11400</v>
      </c>
      <c r="E140" s="77">
        <f t="shared" si="54"/>
        <v>0</v>
      </c>
      <c r="F140" s="77">
        <v>0</v>
      </c>
      <c r="G140" s="77">
        <f t="shared" si="35"/>
        <v>0</v>
      </c>
    </row>
    <row r="141" spans="1:7" ht="56.25" customHeight="1" x14ac:dyDescent="0.25">
      <c r="A141" s="190">
        <v>352</v>
      </c>
      <c r="B141" s="192" t="s">
        <v>95</v>
      </c>
      <c r="C141" s="176">
        <f>SUM(C143)</f>
        <v>0</v>
      </c>
      <c r="D141" s="176">
        <f t="shared" ref="D141" si="55">SUM(D143:D144)</f>
        <v>11400</v>
      </c>
      <c r="E141" s="176">
        <f>SUM(E143)</f>
        <v>0</v>
      </c>
      <c r="F141" s="194">
        <v>0</v>
      </c>
      <c r="G141" s="194">
        <v>0</v>
      </c>
    </row>
    <row r="142" spans="1:7" ht="15.75" thickBot="1" x14ac:dyDescent="0.3">
      <c r="A142" s="191"/>
      <c r="B142" s="193"/>
      <c r="C142" s="177"/>
      <c r="D142" s="177"/>
      <c r="E142" s="177"/>
      <c r="F142" s="195"/>
      <c r="G142" s="195"/>
    </row>
    <row r="143" spans="1:7" ht="30.75" thickBot="1" x14ac:dyDescent="0.3">
      <c r="A143" s="73">
        <v>3522</v>
      </c>
      <c r="B143" s="65" t="s">
        <v>138</v>
      </c>
      <c r="C143" s="157">
        <v>0</v>
      </c>
      <c r="D143" s="66">
        <v>0</v>
      </c>
      <c r="E143" s="66">
        <v>0</v>
      </c>
      <c r="F143" s="68">
        <v>0</v>
      </c>
      <c r="G143" s="68">
        <v>0</v>
      </c>
    </row>
    <row r="144" spans="1:7" ht="45.75" thickBot="1" x14ac:dyDescent="0.3">
      <c r="A144" s="73">
        <v>3523</v>
      </c>
      <c r="B144" s="65" t="s">
        <v>154</v>
      </c>
      <c r="C144" s="157">
        <v>0</v>
      </c>
      <c r="D144" s="66">
        <v>11400</v>
      </c>
      <c r="E144" s="66">
        <v>0</v>
      </c>
      <c r="F144" s="68">
        <v>0</v>
      </c>
      <c r="G144" s="68">
        <v>0</v>
      </c>
    </row>
    <row r="145" spans="1:7" ht="60.75" thickBot="1" x14ac:dyDescent="0.3">
      <c r="A145" s="72">
        <v>36</v>
      </c>
      <c r="B145" s="63" t="s">
        <v>96</v>
      </c>
      <c r="C145" s="64">
        <f>SUM(C146+C149)</f>
        <v>57944.87</v>
      </c>
      <c r="D145" s="64">
        <f t="shared" ref="D145:G145" si="56">SUM(D146+D149)</f>
        <v>112800</v>
      </c>
      <c r="E145" s="64">
        <f t="shared" si="56"/>
        <v>60607</v>
      </c>
      <c r="F145" s="64">
        <v>0</v>
      </c>
      <c r="G145" s="64">
        <f t="shared" si="56"/>
        <v>36.260712987012987</v>
      </c>
    </row>
    <row r="146" spans="1:7" ht="30.75" thickBot="1" x14ac:dyDescent="0.3">
      <c r="A146" s="83">
        <v>363</v>
      </c>
      <c r="B146" s="84" t="s">
        <v>97</v>
      </c>
      <c r="C146" s="85">
        <f>SUM(C147:C148)</f>
        <v>0</v>
      </c>
      <c r="D146" s="85">
        <f t="shared" ref="D146:G146" si="57">SUM(D147:D148)</f>
        <v>2800</v>
      </c>
      <c r="E146" s="85">
        <f t="shared" si="57"/>
        <v>500</v>
      </c>
      <c r="F146" s="85">
        <v>0</v>
      </c>
      <c r="G146" s="85">
        <f t="shared" si="57"/>
        <v>35.714285714285715</v>
      </c>
    </row>
    <row r="147" spans="1:7" ht="45.75" thickBot="1" x14ac:dyDescent="0.3">
      <c r="A147" s="73">
        <v>3631</v>
      </c>
      <c r="B147" s="65" t="s">
        <v>139</v>
      </c>
      <c r="C147" s="157">
        <v>0</v>
      </c>
      <c r="D147" s="89">
        <v>1400</v>
      </c>
      <c r="E147" s="89">
        <v>0</v>
      </c>
      <c r="F147" s="90">
        <v>0</v>
      </c>
      <c r="G147" s="90">
        <f t="shared" ref="G147:G184" si="58">E147/D147*100</f>
        <v>0</v>
      </c>
    </row>
    <row r="148" spans="1:7" ht="75.75" thickBot="1" x14ac:dyDescent="0.3">
      <c r="A148" s="73">
        <v>3632</v>
      </c>
      <c r="B148" s="65" t="s">
        <v>205</v>
      </c>
      <c r="C148" s="157">
        <v>0</v>
      </c>
      <c r="D148" s="89">
        <v>1400</v>
      </c>
      <c r="E148" s="89">
        <v>500</v>
      </c>
      <c r="F148" s="90">
        <v>0</v>
      </c>
      <c r="G148" s="90">
        <f t="shared" si="58"/>
        <v>35.714285714285715</v>
      </c>
    </row>
    <row r="149" spans="1:7" ht="30.75" thickBot="1" x14ac:dyDescent="0.3">
      <c r="A149" s="83">
        <v>366</v>
      </c>
      <c r="B149" s="84" t="s">
        <v>210</v>
      </c>
      <c r="C149" s="85">
        <f>C150</f>
        <v>57944.87</v>
      </c>
      <c r="D149" s="85">
        <f>D150</f>
        <v>110000</v>
      </c>
      <c r="E149" s="85">
        <f>E150</f>
        <v>60107</v>
      </c>
      <c r="F149" s="125">
        <f>E149/C149*100</f>
        <v>103.7313570640507</v>
      </c>
      <c r="G149" s="125">
        <f>E149/D149</f>
        <v>0.54642727272727276</v>
      </c>
    </row>
    <row r="150" spans="1:7" ht="30.75" thickBot="1" x14ac:dyDescent="0.3">
      <c r="A150" s="73">
        <v>3661</v>
      </c>
      <c r="B150" s="65" t="s">
        <v>210</v>
      </c>
      <c r="C150" s="159">
        <v>57944.87</v>
      </c>
      <c r="D150" s="89">
        <v>110000</v>
      </c>
      <c r="E150" s="89">
        <v>60107</v>
      </c>
      <c r="F150" s="161">
        <f>E150/C150*100</f>
        <v>103.7313570640507</v>
      </c>
      <c r="G150" s="161">
        <f>E150/D150</f>
        <v>0.54642727272727276</v>
      </c>
    </row>
    <row r="151" spans="1:7" ht="60.75" thickBot="1" x14ac:dyDescent="0.3">
      <c r="A151" s="72">
        <v>37</v>
      </c>
      <c r="B151" s="63" t="s">
        <v>98</v>
      </c>
      <c r="C151" s="64">
        <f t="shared" ref="C151" si="59">SUM(C152)</f>
        <v>17150.150000000001</v>
      </c>
      <c r="D151" s="64">
        <f t="shared" ref="D151:E151" si="60">SUM(D152)</f>
        <v>43700</v>
      </c>
      <c r="E151" s="64">
        <f t="shared" si="60"/>
        <v>13840.5</v>
      </c>
      <c r="F151" s="67">
        <f t="shared" ref="F151:F184" si="61">E151/C151*100</f>
        <v>80.701918059025715</v>
      </c>
      <c r="G151" s="67">
        <f t="shared" si="58"/>
        <v>31.671624713958813</v>
      </c>
    </row>
    <row r="152" spans="1:7" ht="60.75" thickBot="1" x14ac:dyDescent="0.3">
      <c r="A152" s="83">
        <v>372</v>
      </c>
      <c r="B152" s="84" t="s">
        <v>99</v>
      </c>
      <c r="C152" s="85">
        <f t="shared" ref="C152" si="62">SUM(C153:C154)</f>
        <v>17150.150000000001</v>
      </c>
      <c r="D152" s="85">
        <f t="shared" ref="D152:E152" si="63">SUM(D153:D154)</f>
        <v>43700</v>
      </c>
      <c r="E152" s="85">
        <f t="shared" si="63"/>
        <v>13840.5</v>
      </c>
      <c r="F152" s="125">
        <f t="shared" si="61"/>
        <v>80.701918059025715</v>
      </c>
      <c r="G152" s="125">
        <f t="shared" si="58"/>
        <v>31.671624713958813</v>
      </c>
    </row>
    <row r="153" spans="1:7" ht="60.75" thickBot="1" x14ac:dyDescent="0.3">
      <c r="A153" s="73">
        <v>3721</v>
      </c>
      <c r="B153" s="65" t="s">
        <v>140</v>
      </c>
      <c r="C153" s="159">
        <v>13894.45</v>
      </c>
      <c r="D153" s="66">
        <v>28700</v>
      </c>
      <c r="E153" s="66">
        <v>12249.87</v>
      </c>
      <c r="F153" s="90">
        <f t="shared" si="61"/>
        <v>88.163763229203028</v>
      </c>
      <c r="G153" s="90">
        <f t="shared" si="58"/>
        <v>42.682473867595824</v>
      </c>
    </row>
    <row r="154" spans="1:7" ht="60.75" thickBot="1" x14ac:dyDescent="0.3">
      <c r="A154" s="73">
        <v>3722</v>
      </c>
      <c r="B154" s="65" t="s">
        <v>141</v>
      </c>
      <c r="C154" s="159">
        <v>3255.7</v>
      </c>
      <c r="D154" s="66">
        <v>15000</v>
      </c>
      <c r="E154" s="66">
        <v>1590.63</v>
      </c>
      <c r="F154" s="90">
        <f t="shared" si="61"/>
        <v>48.856774272813844</v>
      </c>
      <c r="G154" s="90">
        <f t="shared" si="58"/>
        <v>10.604200000000001</v>
      </c>
    </row>
    <row r="155" spans="1:7" ht="15.75" thickBot="1" x14ac:dyDescent="0.3">
      <c r="A155" s="72">
        <v>38</v>
      </c>
      <c r="B155" s="63" t="s">
        <v>100</v>
      </c>
      <c r="C155" s="64">
        <f>SUM(C156+C161)</f>
        <v>32267.39</v>
      </c>
      <c r="D155" s="64">
        <f>SUM(D156+D159+D161)</f>
        <v>116500</v>
      </c>
      <c r="E155" s="64">
        <f>SUM(E156+E159+E161)</f>
        <v>42347.53</v>
      </c>
      <c r="F155" s="64">
        <f t="shared" si="61"/>
        <v>131.23940300098644</v>
      </c>
      <c r="G155" s="64">
        <f t="shared" si="58"/>
        <v>36.349811158798282</v>
      </c>
    </row>
    <row r="156" spans="1:7" ht="15.75" thickBot="1" x14ac:dyDescent="0.3">
      <c r="A156" s="83">
        <v>381</v>
      </c>
      <c r="B156" s="84" t="s">
        <v>101</v>
      </c>
      <c r="C156" s="85">
        <f t="shared" ref="C156" si="64">SUM(C157:C158)</f>
        <v>29834.47</v>
      </c>
      <c r="D156" s="85">
        <f t="shared" ref="D156:E156" si="65">SUM(D157:D158)</f>
        <v>108400</v>
      </c>
      <c r="E156" s="85">
        <f t="shared" si="65"/>
        <v>42347.53</v>
      </c>
      <c r="F156" s="125">
        <f t="shared" si="61"/>
        <v>141.94161987794652</v>
      </c>
      <c r="G156" s="125">
        <f t="shared" si="58"/>
        <v>39.065987084870848</v>
      </c>
    </row>
    <row r="157" spans="1:7" ht="30.75" thickBot="1" x14ac:dyDescent="0.3">
      <c r="A157" s="73">
        <v>3811</v>
      </c>
      <c r="B157" s="65" t="s">
        <v>142</v>
      </c>
      <c r="C157" s="159">
        <v>29834.47</v>
      </c>
      <c r="D157" s="66">
        <v>107000</v>
      </c>
      <c r="E157" s="66">
        <v>42347.53</v>
      </c>
      <c r="F157" s="90">
        <f t="shared" si="61"/>
        <v>141.94161987794652</v>
      </c>
      <c r="G157" s="90">
        <f t="shared" si="58"/>
        <v>39.577130841121495</v>
      </c>
    </row>
    <row r="158" spans="1:7" ht="30.75" thickBot="1" x14ac:dyDescent="0.3">
      <c r="A158" s="73">
        <v>3812</v>
      </c>
      <c r="B158" s="65" t="s">
        <v>143</v>
      </c>
      <c r="C158" s="157">
        <v>0</v>
      </c>
      <c r="D158" s="66">
        <v>1400</v>
      </c>
      <c r="E158" s="66">
        <v>0</v>
      </c>
      <c r="F158" s="90">
        <v>0</v>
      </c>
      <c r="G158" s="90">
        <f t="shared" si="58"/>
        <v>0</v>
      </c>
    </row>
    <row r="159" spans="1:7" ht="60.75" thickBot="1" x14ac:dyDescent="0.3">
      <c r="A159" s="83">
        <v>383</v>
      </c>
      <c r="B159" s="84" t="s">
        <v>144</v>
      </c>
      <c r="C159" s="85">
        <f t="shared" ref="C159:E159" si="66">SUM(C160)</f>
        <v>0</v>
      </c>
      <c r="D159" s="85">
        <f t="shared" si="66"/>
        <v>1400</v>
      </c>
      <c r="E159" s="85">
        <f t="shared" si="66"/>
        <v>0</v>
      </c>
      <c r="F159" s="125">
        <v>0</v>
      </c>
      <c r="G159" s="125">
        <f t="shared" si="58"/>
        <v>0</v>
      </c>
    </row>
    <row r="160" spans="1:7" ht="60.75" thickBot="1" x14ac:dyDescent="0.3">
      <c r="A160" s="73">
        <v>3831</v>
      </c>
      <c r="B160" s="65" t="s">
        <v>144</v>
      </c>
      <c r="C160" s="66">
        <v>0</v>
      </c>
      <c r="D160" s="66">
        <v>1400</v>
      </c>
      <c r="E160" s="66">
        <v>0</v>
      </c>
      <c r="F160" s="138">
        <v>0</v>
      </c>
      <c r="G160" s="138">
        <f t="shared" si="58"/>
        <v>0</v>
      </c>
    </row>
    <row r="161" spans="1:7" ht="30.75" thickBot="1" x14ac:dyDescent="0.3">
      <c r="A161" s="80">
        <v>386</v>
      </c>
      <c r="B161" s="81" t="s">
        <v>211</v>
      </c>
      <c r="C161" s="142">
        <f>SUM(C162)</f>
        <v>2432.92</v>
      </c>
      <c r="D161" s="142">
        <f t="shared" ref="D161:G161" si="67">SUM(D162)</f>
        <v>6700</v>
      </c>
      <c r="E161" s="142">
        <f t="shared" si="67"/>
        <v>0</v>
      </c>
      <c r="F161" s="142">
        <f t="shared" si="67"/>
        <v>0</v>
      </c>
      <c r="G161" s="142">
        <f t="shared" si="67"/>
        <v>0</v>
      </c>
    </row>
    <row r="162" spans="1:7" ht="30.75" thickBot="1" x14ac:dyDescent="0.3">
      <c r="A162" s="73">
        <v>3861</v>
      </c>
      <c r="B162" s="65" t="s">
        <v>211</v>
      </c>
      <c r="C162" s="160">
        <v>2432.92</v>
      </c>
      <c r="D162" s="141">
        <v>6700</v>
      </c>
      <c r="E162" s="141">
        <v>0</v>
      </c>
      <c r="F162" s="138">
        <v>0</v>
      </c>
      <c r="G162" s="138">
        <v>0</v>
      </c>
    </row>
    <row r="163" spans="1:7" ht="45.75" thickBot="1" x14ac:dyDescent="0.3">
      <c r="A163" s="75">
        <v>4</v>
      </c>
      <c r="B163" s="76" t="s">
        <v>102</v>
      </c>
      <c r="C163" s="77">
        <f>C164+C167</f>
        <v>6412.38</v>
      </c>
      <c r="D163" s="77">
        <f>D164+D167+D181</f>
        <v>781340</v>
      </c>
      <c r="E163" s="77">
        <f>E164+E167</f>
        <v>151779.47999999998</v>
      </c>
      <c r="F163" s="77">
        <f t="shared" si="61"/>
        <v>2366.9757562714622</v>
      </c>
      <c r="G163" s="77">
        <f t="shared" si="58"/>
        <v>19.42553561829677</v>
      </c>
    </row>
    <row r="164" spans="1:7" ht="45.75" thickBot="1" x14ac:dyDescent="0.3">
      <c r="A164" s="80">
        <v>41</v>
      </c>
      <c r="B164" s="81" t="s">
        <v>103</v>
      </c>
      <c r="C164" s="82">
        <f t="shared" ref="C164:C165" si="68">SUM(C165)</f>
        <v>0</v>
      </c>
      <c r="D164" s="82">
        <f t="shared" ref="D164:E164" si="69">SUM(D165)</f>
        <v>140</v>
      </c>
      <c r="E164" s="82">
        <f t="shared" si="69"/>
        <v>0</v>
      </c>
      <c r="F164" s="82">
        <v>0</v>
      </c>
      <c r="G164" s="82">
        <v>0</v>
      </c>
    </row>
    <row r="165" spans="1:7" ht="30.75" thickBot="1" x14ac:dyDescent="0.3">
      <c r="A165" s="83">
        <v>411</v>
      </c>
      <c r="B165" s="84" t="s">
        <v>145</v>
      </c>
      <c r="C165" s="125">
        <f t="shared" si="68"/>
        <v>0</v>
      </c>
      <c r="D165" s="125">
        <f t="shared" ref="D165:E165" si="70">SUM(D166)</f>
        <v>140</v>
      </c>
      <c r="E165" s="125">
        <f t="shared" si="70"/>
        <v>0</v>
      </c>
      <c r="F165" s="125">
        <v>0</v>
      </c>
      <c r="G165" s="125">
        <v>0</v>
      </c>
    </row>
    <row r="166" spans="1:7" ht="30.75" thickBot="1" x14ac:dyDescent="0.3">
      <c r="A166" s="86">
        <v>4111</v>
      </c>
      <c r="B166" s="87" t="s">
        <v>145</v>
      </c>
      <c r="C166" s="90">
        <v>0</v>
      </c>
      <c r="D166" s="90">
        <v>140</v>
      </c>
      <c r="E166" s="90">
        <v>0</v>
      </c>
      <c r="F166" s="90">
        <v>0</v>
      </c>
      <c r="G166" s="90">
        <v>0</v>
      </c>
    </row>
    <row r="167" spans="1:7" ht="60.75" thickBot="1" x14ac:dyDescent="0.3">
      <c r="A167" s="80">
        <v>42</v>
      </c>
      <c r="B167" s="81" t="s">
        <v>104</v>
      </c>
      <c r="C167" s="82">
        <f>C168+C173+C178</f>
        <v>6412.38</v>
      </c>
      <c r="D167" s="82">
        <f>D168+D173+D178</f>
        <v>774500</v>
      </c>
      <c r="E167" s="82">
        <f>E168+E173+E178</f>
        <v>151779.47999999998</v>
      </c>
      <c r="F167" s="82">
        <f t="shared" si="61"/>
        <v>2366.9757562714622</v>
      </c>
      <c r="G167" s="82">
        <f t="shared" si="58"/>
        <v>19.59709231762427</v>
      </c>
    </row>
    <row r="168" spans="1:7" ht="30.75" thickBot="1" x14ac:dyDescent="0.3">
      <c r="A168" s="83">
        <v>421</v>
      </c>
      <c r="B168" s="84" t="s">
        <v>105</v>
      </c>
      <c r="C168" s="85">
        <f>SUM(C169:C172)</f>
        <v>0</v>
      </c>
      <c r="D168" s="85">
        <f t="shared" ref="D168:G168" si="71">SUM(D169:D172)</f>
        <v>611100</v>
      </c>
      <c r="E168" s="85">
        <f t="shared" si="71"/>
        <v>98437</v>
      </c>
      <c r="F168" s="85">
        <v>0</v>
      </c>
      <c r="G168" s="85">
        <f t="shared" si="71"/>
        <v>88.415721502935355</v>
      </c>
    </row>
    <row r="169" spans="1:7" ht="30.75" thickBot="1" x14ac:dyDescent="0.3">
      <c r="A169" s="162">
        <v>4211</v>
      </c>
      <c r="B169" s="152" t="s">
        <v>231</v>
      </c>
      <c r="C169" s="163">
        <v>0</v>
      </c>
      <c r="D169" s="163">
        <v>0</v>
      </c>
      <c r="E169" s="163">
        <v>16000</v>
      </c>
      <c r="F169" s="138">
        <v>0</v>
      </c>
      <c r="G169" s="138">
        <v>0</v>
      </c>
    </row>
    <row r="170" spans="1:7" ht="15.75" thickBot="1" x14ac:dyDescent="0.3">
      <c r="A170" s="73">
        <v>4212</v>
      </c>
      <c r="B170" s="65" t="s">
        <v>146</v>
      </c>
      <c r="C170" s="158">
        <v>0</v>
      </c>
      <c r="D170" s="66">
        <v>491000</v>
      </c>
      <c r="E170" s="141">
        <v>26278.44</v>
      </c>
      <c r="F170" s="90">
        <v>0</v>
      </c>
      <c r="G170" s="90">
        <f t="shared" si="58"/>
        <v>5.3520244399185328</v>
      </c>
    </row>
    <row r="171" spans="1:7" ht="45.75" thickBot="1" x14ac:dyDescent="0.3">
      <c r="A171" s="73">
        <v>4213</v>
      </c>
      <c r="B171" s="65" t="s">
        <v>147</v>
      </c>
      <c r="C171" s="157">
        <v>0</v>
      </c>
      <c r="D171" s="66">
        <v>50100</v>
      </c>
      <c r="E171" s="66">
        <v>5000</v>
      </c>
      <c r="F171" s="90">
        <v>0</v>
      </c>
      <c r="G171" s="90">
        <f t="shared" si="58"/>
        <v>9.9800399201596814</v>
      </c>
    </row>
    <row r="172" spans="1:7" ht="30.75" thickBot="1" x14ac:dyDescent="0.3">
      <c r="A172" s="73">
        <v>4214</v>
      </c>
      <c r="B172" s="65" t="s">
        <v>148</v>
      </c>
      <c r="C172" s="157">
        <v>0</v>
      </c>
      <c r="D172" s="66">
        <v>70000</v>
      </c>
      <c r="E172" s="66">
        <v>51158.559999999998</v>
      </c>
      <c r="F172" s="90">
        <v>0</v>
      </c>
      <c r="G172" s="90">
        <f t="shared" si="58"/>
        <v>73.083657142857135</v>
      </c>
    </row>
    <row r="173" spans="1:7" ht="30.75" thickBot="1" x14ac:dyDescent="0.3">
      <c r="A173" s="83">
        <v>422</v>
      </c>
      <c r="B173" s="84" t="s">
        <v>106</v>
      </c>
      <c r="C173" s="85">
        <f t="shared" ref="C173" si="72">SUM(C174:C176)</f>
        <v>622.35</v>
      </c>
      <c r="D173" s="85">
        <f t="shared" ref="D173:E173" si="73">SUM(D174:D176)</f>
        <v>142000</v>
      </c>
      <c r="E173" s="85">
        <f t="shared" si="73"/>
        <v>22092.48</v>
      </c>
      <c r="F173" s="125">
        <f t="shared" si="61"/>
        <v>3549.8481561822123</v>
      </c>
      <c r="G173" s="125">
        <f t="shared" si="58"/>
        <v>15.558084507042253</v>
      </c>
    </row>
    <row r="174" spans="1:7" ht="30.75" thickBot="1" x14ac:dyDescent="0.3">
      <c r="A174" s="73">
        <v>4221</v>
      </c>
      <c r="B174" s="65" t="s">
        <v>149</v>
      </c>
      <c r="C174" s="159">
        <v>622.35</v>
      </c>
      <c r="D174" s="89">
        <v>2100</v>
      </c>
      <c r="E174" s="89">
        <v>0</v>
      </c>
      <c r="F174" s="90">
        <f t="shared" si="61"/>
        <v>0</v>
      </c>
      <c r="G174" s="90">
        <f t="shared" si="58"/>
        <v>0</v>
      </c>
    </row>
    <row r="175" spans="1:7" ht="45.75" thickBot="1" x14ac:dyDescent="0.3">
      <c r="A175" s="73">
        <v>4223</v>
      </c>
      <c r="B175" s="65" t="s">
        <v>155</v>
      </c>
      <c r="C175" s="157">
        <v>0</v>
      </c>
      <c r="D175" s="89">
        <v>13300</v>
      </c>
      <c r="E175" s="89">
        <v>13125</v>
      </c>
      <c r="F175" s="90">
        <v>0</v>
      </c>
      <c r="G175" s="90">
        <v>0</v>
      </c>
    </row>
    <row r="176" spans="1:7" ht="45.75" thickBot="1" x14ac:dyDescent="0.3">
      <c r="A176" s="73">
        <v>4227</v>
      </c>
      <c r="B176" s="65" t="s">
        <v>150</v>
      </c>
      <c r="C176" s="157">
        <v>0</v>
      </c>
      <c r="D176" s="89">
        <v>126600</v>
      </c>
      <c r="E176" s="89">
        <v>8967.48</v>
      </c>
      <c r="F176" s="90">
        <v>0</v>
      </c>
      <c r="G176" s="90">
        <f t="shared" si="58"/>
        <v>7.0833175355450235</v>
      </c>
    </row>
    <row r="177" spans="1:7" ht="60.75" thickBot="1" x14ac:dyDescent="0.3">
      <c r="A177" s="73">
        <v>4231</v>
      </c>
      <c r="B177" s="65" t="s">
        <v>151</v>
      </c>
      <c r="C177" s="157">
        <v>0</v>
      </c>
      <c r="D177" s="66">
        <v>0</v>
      </c>
      <c r="E177" s="66">
        <v>0</v>
      </c>
      <c r="F177" s="90">
        <v>0</v>
      </c>
      <c r="G177" s="90">
        <v>0</v>
      </c>
    </row>
    <row r="178" spans="1:7" ht="45.75" thickBot="1" x14ac:dyDescent="0.3">
      <c r="A178" s="83">
        <v>426</v>
      </c>
      <c r="B178" s="84" t="s">
        <v>107</v>
      </c>
      <c r="C178" s="85">
        <f>C179</f>
        <v>5790.03</v>
      </c>
      <c r="D178" s="85">
        <f>SUM(D179:D180)</f>
        <v>21400</v>
      </c>
      <c r="E178" s="85">
        <f t="shared" ref="E178:F178" si="74">SUM(E179:E180)</f>
        <v>31250</v>
      </c>
      <c r="F178" s="85">
        <f t="shared" si="74"/>
        <v>1079.4417300083073</v>
      </c>
      <c r="G178" s="85">
        <f>SUM(G179:G180)</f>
        <v>312.5</v>
      </c>
    </row>
    <row r="179" spans="1:7" ht="45.75" thickBot="1" x14ac:dyDescent="0.3">
      <c r="A179" s="162">
        <v>4262</v>
      </c>
      <c r="B179" s="152" t="s">
        <v>203</v>
      </c>
      <c r="C179" s="163">
        <f>SUM(C180)</f>
        <v>5790.03</v>
      </c>
      <c r="D179" s="163">
        <v>1400</v>
      </c>
      <c r="E179" s="163">
        <v>0</v>
      </c>
      <c r="F179" s="163">
        <f t="shared" ref="F179:G179" si="75">SUM(F180)</f>
        <v>539.72086500415367</v>
      </c>
      <c r="G179" s="163">
        <f t="shared" si="75"/>
        <v>156.25</v>
      </c>
    </row>
    <row r="180" spans="1:7" ht="45.75" thickBot="1" x14ac:dyDescent="0.3">
      <c r="A180" s="73">
        <v>4263</v>
      </c>
      <c r="B180" s="65" t="s">
        <v>152</v>
      </c>
      <c r="C180" s="159">
        <v>5790.03</v>
      </c>
      <c r="D180" s="66">
        <v>20000</v>
      </c>
      <c r="E180" s="66">
        <v>31250</v>
      </c>
      <c r="F180" s="90">
        <f t="shared" si="61"/>
        <v>539.72086500415367</v>
      </c>
      <c r="G180" s="90">
        <f t="shared" si="58"/>
        <v>156.25</v>
      </c>
    </row>
    <row r="181" spans="1:7" ht="60.75" thickBot="1" x14ac:dyDescent="0.3">
      <c r="A181" s="72">
        <v>45</v>
      </c>
      <c r="B181" s="63" t="s">
        <v>108</v>
      </c>
      <c r="C181" s="64">
        <f t="shared" ref="C181:C182" si="76">SUM(C182)</f>
        <v>0</v>
      </c>
      <c r="D181" s="64">
        <f t="shared" ref="D181:E181" si="77">SUM(D182)</f>
        <v>6700</v>
      </c>
      <c r="E181" s="64">
        <f t="shared" si="77"/>
        <v>0</v>
      </c>
      <c r="F181" s="64">
        <v>0</v>
      </c>
      <c r="G181" s="64">
        <f t="shared" si="58"/>
        <v>0</v>
      </c>
    </row>
    <row r="182" spans="1:7" ht="45.75" thickBot="1" x14ac:dyDescent="0.3">
      <c r="A182" s="83">
        <v>451</v>
      </c>
      <c r="B182" s="84" t="s">
        <v>109</v>
      </c>
      <c r="C182" s="85">
        <f t="shared" si="76"/>
        <v>0</v>
      </c>
      <c r="D182" s="85">
        <f>D183</f>
        <v>6700</v>
      </c>
      <c r="E182" s="85">
        <f t="shared" ref="E182" si="78">SUM(E183)</f>
        <v>0</v>
      </c>
      <c r="F182" s="125">
        <v>0</v>
      </c>
      <c r="G182" s="125">
        <f t="shared" si="58"/>
        <v>0</v>
      </c>
    </row>
    <row r="183" spans="1:7" ht="45.75" thickBot="1" x14ac:dyDescent="0.3">
      <c r="A183" s="73">
        <v>4511</v>
      </c>
      <c r="B183" s="65" t="s">
        <v>109</v>
      </c>
      <c r="C183" s="157">
        <v>0</v>
      </c>
      <c r="D183" s="66">
        <v>6700</v>
      </c>
      <c r="E183" s="66">
        <v>0</v>
      </c>
      <c r="F183" s="90">
        <v>0</v>
      </c>
      <c r="G183" s="90">
        <f t="shared" si="58"/>
        <v>0</v>
      </c>
    </row>
    <row r="184" spans="1:7" ht="15.75" thickBot="1" x14ac:dyDescent="0.3">
      <c r="A184" s="74" t="s">
        <v>110</v>
      </c>
      <c r="B184" s="69"/>
      <c r="C184" s="70">
        <f>C163+C100</f>
        <v>455508.81000000006</v>
      </c>
      <c r="D184" s="70">
        <f>D163+D100</f>
        <v>2011460</v>
      </c>
      <c r="E184" s="70">
        <f>E163+E100</f>
        <v>508968.74</v>
      </c>
      <c r="F184" s="140">
        <f t="shared" si="61"/>
        <v>111.73631087398725</v>
      </c>
      <c r="G184" s="140">
        <f t="shared" si="58"/>
        <v>25.303448241575772</v>
      </c>
    </row>
    <row r="186" spans="1:7" x14ac:dyDescent="0.25">
      <c r="A186" s="71" t="s">
        <v>202</v>
      </c>
    </row>
    <row r="187" spans="1:7" x14ac:dyDescent="0.25">
      <c r="A187" s="71"/>
    </row>
    <row r="189" spans="1:7" x14ac:dyDescent="0.25">
      <c r="A189" s="92" t="s">
        <v>156</v>
      </c>
      <c r="B189"/>
      <c r="C189"/>
      <c r="D189"/>
    </row>
    <row r="190" spans="1:7" x14ac:dyDescent="0.25">
      <c r="A190" s="93" t="s">
        <v>229</v>
      </c>
      <c r="B190" s="93"/>
      <c r="C190" s="93"/>
      <c r="D190" s="93"/>
      <c r="E190" s="93"/>
      <c r="F190" s="126"/>
      <c r="G190" s="126"/>
    </row>
    <row r="191" spans="1:7" x14ac:dyDescent="0.25">
      <c r="A191" s="93" t="s">
        <v>157</v>
      </c>
      <c r="B191"/>
      <c r="C191"/>
      <c r="D191"/>
    </row>
    <row r="192" spans="1:7" x14ac:dyDescent="0.25">
      <c r="A192" s="94"/>
      <c r="B192"/>
      <c r="C192"/>
      <c r="D192"/>
    </row>
    <row r="193" spans="1:10" x14ac:dyDescent="0.25">
      <c r="A193" s="178" t="s">
        <v>158</v>
      </c>
      <c r="B193" s="178"/>
      <c r="C193" s="178"/>
      <c r="D193" s="178"/>
      <c r="E193" s="178"/>
      <c r="F193" s="178"/>
      <c r="G193" s="178"/>
    </row>
    <row r="194" spans="1:10" x14ac:dyDescent="0.25">
      <c r="A194" s="179" t="s">
        <v>230</v>
      </c>
      <c r="B194" s="179"/>
      <c r="C194" s="179"/>
      <c r="D194" s="179"/>
      <c r="E194" s="179"/>
      <c r="F194" s="179"/>
      <c r="G194" s="179"/>
    </row>
    <row r="195" spans="1:10" x14ac:dyDescent="0.25">
      <c r="A195" s="95"/>
      <c r="B195"/>
      <c r="C195"/>
      <c r="D195"/>
    </row>
    <row r="196" spans="1:10" x14ac:dyDescent="0.25">
      <c r="A196" s="178" t="s">
        <v>159</v>
      </c>
      <c r="B196" s="178"/>
      <c r="C196" s="178"/>
      <c r="D196" s="178"/>
      <c r="E196" s="178"/>
      <c r="F196" s="178"/>
      <c r="G196" s="178"/>
    </row>
    <row r="197" spans="1:10" x14ac:dyDescent="0.25">
      <c r="A197" s="179" t="s">
        <v>266</v>
      </c>
      <c r="B197" s="179"/>
      <c r="C197" s="179"/>
      <c r="D197" s="179"/>
      <c r="E197" s="179"/>
      <c r="F197" s="179"/>
      <c r="G197" s="179"/>
    </row>
    <row r="198" spans="1:10" x14ac:dyDescent="0.25">
      <c r="A198" s="96"/>
      <c r="B198"/>
      <c r="C198"/>
      <c r="D198"/>
    </row>
    <row r="199" spans="1:10" x14ac:dyDescent="0.25">
      <c r="A199" s="178" t="s">
        <v>160</v>
      </c>
      <c r="B199" s="178"/>
      <c r="C199" s="178"/>
      <c r="D199" s="178"/>
      <c r="E199" s="178"/>
      <c r="F199" s="178"/>
      <c r="G199" s="178"/>
    </row>
    <row r="200" spans="1:10" x14ac:dyDescent="0.25">
      <c r="A200" s="185" t="s">
        <v>267</v>
      </c>
      <c r="B200" s="185"/>
      <c r="C200" s="185"/>
      <c r="D200" s="185"/>
      <c r="E200" s="185"/>
      <c r="F200" s="185"/>
      <c r="G200" s="185"/>
    </row>
    <row r="201" spans="1:10" x14ac:dyDescent="0.25">
      <c r="A201" s="185" t="s">
        <v>232</v>
      </c>
      <c r="B201" s="185"/>
      <c r="C201" s="185"/>
      <c r="D201" s="185"/>
      <c r="E201" s="185"/>
      <c r="F201" s="185"/>
    </row>
    <row r="202" spans="1:10" x14ac:dyDescent="0.25">
      <c r="A202" s="186" t="s">
        <v>233</v>
      </c>
      <c r="B202" s="186"/>
      <c r="C202" s="186"/>
      <c r="D202" s="186"/>
      <c r="E202" s="186"/>
      <c r="F202" s="186"/>
      <c r="G202" s="186"/>
      <c r="H202" s="155"/>
      <c r="I202" s="156"/>
      <c r="J202" s="156"/>
    </row>
    <row r="203" spans="1:10" ht="28.5" customHeight="1" x14ac:dyDescent="0.25">
      <c r="A203" s="187" t="s">
        <v>268</v>
      </c>
      <c r="B203" s="187"/>
      <c r="C203" s="187"/>
      <c r="D203" s="187"/>
      <c r="E203" s="187"/>
      <c r="F203" s="187"/>
      <c r="G203" s="187"/>
    </row>
    <row r="204" spans="1:10" x14ac:dyDescent="0.25">
      <c r="A204" s="95"/>
      <c r="B204"/>
      <c r="C204"/>
      <c r="D204"/>
    </row>
    <row r="205" spans="1:10" x14ac:dyDescent="0.25">
      <c r="A205" s="188" t="s">
        <v>161</v>
      </c>
      <c r="B205" s="188"/>
      <c r="C205" s="188"/>
      <c r="D205" s="188"/>
      <c r="E205" s="188"/>
      <c r="F205" s="188"/>
      <c r="G205" s="188"/>
    </row>
    <row r="206" spans="1:10" x14ac:dyDescent="0.25">
      <c r="A206" s="172" t="s">
        <v>234</v>
      </c>
      <c r="B206" s="172"/>
      <c r="C206" s="172"/>
      <c r="D206" s="172"/>
      <c r="E206" s="172"/>
      <c r="F206" s="172"/>
      <c r="G206" s="172"/>
    </row>
    <row r="207" spans="1:10" ht="14.25" customHeight="1" x14ac:dyDescent="0.25">
      <c r="A207" s="173" t="s">
        <v>194</v>
      </c>
      <c r="B207" s="173"/>
      <c r="C207" s="173"/>
      <c r="D207" s="173"/>
      <c r="E207" s="173"/>
      <c r="F207" s="173"/>
      <c r="G207" s="173"/>
    </row>
    <row r="208" spans="1:10" x14ac:dyDescent="0.25">
      <c r="A208" s="97"/>
      <c r="B208"/>
      <c r="C208"/>
      <c r="D208"/>
    </row>
    <row r="209" spans="1:7" ht="15.75" thickBot="1" x14ac:dyDescent="0.3">
      <c r="A209" s="128" t="s">
        <v>162</v>
      </c>
      <c r="B209"/>
      <c r="C209"/>
      <c r="D209"/>
    </row>
    <row r="210" spans="1:7" x14ac:dyDescent="0.25">
      <c r="A210" s="174" t="s">
        <v>163</v>
      </c>
      <c r="B210" s="98" t="s">
        <v>220</v>
      </c>
      <c r="C210" s="98" t="s">
        <v>221</v>
      </c>
      <c r="D210" s="98" t="s">
        <v>164</v>
      </c>
    </row>
    <row r="211" spans="1:7" ht="26.25" thickBot="1" x14ac:dyDescent="0.3">
      <c r="A211" s="175"/>
      <c r="B211" s="99" t="s">
        <v>227</v>
      </c>
      <c r="C211" s="99" t="s">
        <v>228</v>
      </c>
      <c r="D211" s="100"/>
    </row>
    <row r="212" spans="1:7" ht="15.75" thickBot="1" x14ac:dyDescent="0.3">
      <c r="A212" s="101" t="s">
        <v>165</v>
      </c>
      <c r="B212" s="102">
        <v>459302.23</v>
      </c>
      <c r="C212" s="102">
        <v>159902.09</v>
      </c>
      <c r="D212" s="118">
        <f>C212/B212</f>
        <v>0.34814133168915812</v>
      </c>
    </row>
    <row r="213" spans="1:7" ht="15.75" thickBot="1" x14ac:dyDescent="0.3">
      <c r="A213" s="101" t="s">
        <v>166</v>
      </c>
      <c r="B213" s="102">
        <v>1406900</v>
      </c>
      <c r="C213" s="102">
        <v>421301.03</v>
      </c>
      <c r="D213" s="118">
        <f t="shared" ref="D213:D218" si="79">C213/B213</f>
        <v>0.29945342952590803</v>
      </c>
    </row>
    <row r="214" spans="1:7" ht="15.75" thickBot="1" x14ac:dyDescent="0.3">
      <c r="A214" s="101" t="s">
        <v>167</v>
      </c>
      <c r="B214" s="102">
        <v>76820</v>
      </c>
      <c r="C214" s="102">
        <v>9866.19</v>
      </c>
      <c r="D214" s="118">
        <f t="shared" si="79"/>
        <v>0.12843256964332206</v>
      </c>
    </row>
    <row r="215" spans="1:7" ht="26.25" thickBot="1" x14ac:dyDescent="0.3">
      <c r="A215" s="104" t="s">
        <v>168</v>
      </c>
      <c r="B215" s="102">
        <v>70950</v>
      </c>
      <c r="C215" s="102">
        <v>17591.7</v>
      </c>
      <c r="D215" s="118">
        <f t="shared" si="79"/>
        <v>0.24794503171247359</v>
      </c>
    </row>
    <row r="216" spans="1:7" ht="26.25" thickBot="1" x14ac:dyDescent="0.3">
      <c r="A216" s="104" t="s">
        <v>240</v>
      </c>
      <c r="B216" s="105">
        <v>1400</v>
      </c>
      <c r="C216" s="164">
        <v>0</v>
      </c>
      <c r="D216" s="118">
        <f t="shared" si="79"/>
        <v>0</v>
      </c>
    </row>
    <row r="217" spans="1:7" ht="15.75" thickBot="1" x14ac:dyDescent="0.3">
      <c r="A217" s="104" t="s">
        <v>239</v>
      </c>
      <c r="B217" s="105">
        <v>140</v>
      </c>
      <c r="C217" s="164">
        <v>0</v>
      </c>
      <c r="D217" s="118">
        <f t="shared" si="79"/>
        <v>0</v>
      </c>
    </row>
    <row r="218" spans="1:7" ht="15.75" thickBot="1" x14ac:dyDescent="0.3">
      <c r="A218" s="106" t="s">
        <v>169</v>
      </c>
      <c r="B218" s="107">
        <f>SUM(B212:B217)</f>
        <v>2015512.23</v>
      </c>
      <c r="C218" s="107">
        <f>SUM(C212:C217)</f>
        <v>608661.00999999989</v>
      </c>
      <c r="D218" s="118">
        <f t="shared" si="79"/>
        <v>0.30198824940893554</v>
      </c>
    </row>
    <row r="219" spans="1:7" x14ac:dyDescent="0.25">
      <c r="B219"/>
      <c r="C219"/>
      <c r="D219"/>
    </row>
    <row r="220" spans="1:7" x14ac:dyDescent="0.25">
      <c r="A220" s="185" t="s">
        <v>238</v>
      </c>
      <c r="B220" s="185"/>
      <c r="C220" s="185"/>
      <c r="D220" s="185"/>
      <c r="E220" s="185"/>
      <c r="F220" s="185"/>
      <c r="G220" s="185"/>
    </row>
    <row r="221" spans="1:7" ht="39" customHeight="1" x14ac:dyDescent="0.25">
      <c r="A221" s="180" t="s">
        <v>235</v>
      </c>
      <c r="B221" s="180"/>
      <c r="C221" s="180"/>
      <c r="D221" s="180"/>
      <c r="E221" s="180"/>
      <c r="F221" s="180"/>
      <c r="G221" s="180"/>
    </row>
    <row r="222" spans="1:7" ht="27.75" customHeight="1" x14ac:dyDescent="0.25">
      <c r="A222" s="180" t="s">
        <v>236</v>
      </c>
      <c r="B222" s="180"/>
      <c r="C222" s="180"/>
      <c r="D222" s="180"/>
      <c r="E222" s="180"/>
      <c r="F222" s="180"/>
      <c r="G222" s="180"/>
    </row>
    <row r="223" spans="1:7" ht="27" customHeight="1" x14ac:dyDescent="0.25">
      <c r="A223" s="180" t="s">
        <v>237</v>
      </c>
      <c r="B223" s="180"/>
      <c r="C223" s="180"/>
      <c r="D223" s="180"/>
      <c r="E223" s="180"/>
      <c r="F223" s="180"/>
      <c r="G223" s="180"/>
    </row>
    <row r="224" spans="1:7" x14ac:dyDescent="0.25">
      <c r="A224" s="95"/>
      <c r="B224"/>
      <c r="C224"/>
      <c r="D224"/>
    </row>
    <row r="225" spans="1:7" ht="15.75" thickBot="1" x14ac:dyDescent="0.3">
      <c r="A225" s="128" t="s">
        <v>170</v>
      </c>
      <c r="B225"/>
      <c r="C225"/>
      <c r="D225"/>
    </row>
    <row r="226" spans="1:7" x14ac:dyDescent="0.25">
      <c r="A226" s="183" t="s">
        <v>45</v>
      </c>
      <c r="B226" s="98" t="s">
        <v>220</v>
      </c>
      <c r="C226" s="98" t="s">
        <v>221</v>
      </c>
      <c r="D226" s="181" t="s">
        <v>191</v>
      </c>
    </row>
    <row r="227" spans="1:7" ht="26.25" thickBot="1" x14ac:dyDescent="0.3">
      <c r="A227" s="184"/>
      <c r="B227" s="99" t="s">
        <v>227</v>
      </c>
      <c r="C227" s="99" t="s">
        <v>228</v>
      </c>
      <c r="D227" s="182"/>
    </row>
    <row r="228" spans="1:7" ht="15.75" thickBot="1" x14ac:dyDescent="0.3">
      <c r="A228" s="101" t="s">
        <v>171</v>
      </c>
      <c r="B228" s="102">
        <v>53100</v>
      </c>
      <c r="C228" s="102">
        <v>4176.1899999999996</v>
      </c>
      <c r="D228" s="103">
        <f>C228/B228</f>
        <v>7.864764595103578E-2</v>
      </c>
    </row>
    <row r="229" spans="1:7" ht="15.75" thickBot="1" x14ac:dyDescent="0.3">
      <c r="A229" s="106" t="s">
        <v>172</v>
      </c>
      <c r="B229" s="165">
        <v>53100</v>
      </c>
      <c r="C229" s="165">
        <v>4176.1899999999996</v>
      </c>
      <c r="D229" s="166">
        <f>C229/B229</f>
        <v>7.864764595103578E-2</v>
      </c>
    </row>
    <row r="230" spans="1:7" x14ac:dyDescent="0.25">
      <c r="A230" s="95"/>
      <c r="B230"/>
      <c r="C230"/>
      <c r="D230"/>
    </row>
    <row r="231" spans="1:7" ht="27.75" customHeight="1" x14ac:dyDescent="0.25">
      <c r="A231" s="180" t="s">
        <v>241</v>
      </c>
      <c r="B231" s="180"/>
      <c r="C231" s="180"/>
      <c r="D231" s="180"/>
      <c r="E231" s="180"/>
      <c r="F231" s="180"/>
      <c r="G231" s="180"/>
    </row>
    <row r="232" spans="1:7" x14ac:dyDescent="0.25">
      <c r="A232" s="95"/>
      <c r="B232"/>
      <c r="C232"/>
      <c r="D232"/>
    </row>
    <row r="233" spans="1:7" x14ac:dyDescent="0.25">
      <c r="A233" s="178" t="s">
        <v>173</v>
      </c>
      <c r="B233" s="178"/>
      <c r="C233" s="178"/>
      <c r="D233" s="178"/>
      <c r="E233" s="178"/>
      <c r="F233" s="178"/>
      <c r="G233" s="178"/>
    </row>
    <row r="234" spans="1:7" x14ac:dyDescent="0.25">
      <c r="A234" s="179" t="s">
        <v>263</v>
      </c>
      <c r="B234" s="179"/>
      <c r="C234" s="179"/>
      <c r="D234" s="179"/>
      <c r="E234" s="179"/>
      <c r="F234" s="179"/>
      <c r="G234" s="179"/>
    </row>
    <row r="235" spans="1:7" x14ac:dyDescent="0.25">
      <c r="A235" s="95"/>
      <c r="B235"/>
      <c r="C235"/>
      <c r="D235"/>
    </row>
    <row r="236" spans="1:7" ht="17.25" customHeight="1" x14ac:dyDescent="0.25">
      <c r="A236" s="95" t="s">
        <v>174</v>
      </c>
      <c r="B236"/>
      <c r="C236"/>
      <c r="D236"/>
    </row>
    <row r="237" spans="1:7" x14ac:dyDescent="0.25">
      <c r="A237" s="109" t="s">
        <v>175</v>
      </c>
      <c r="B237"/>
      <c r="C237"/>
      <c r="D237"/>
    </row>
    <row r="238" spans="1:7" x14ac:dyDescent="0.25">
      <c r="A238" s="109" t="s">
        <v>176</v>
      </c>
      <c r="B238"/>
      <c r="C238"/>
      <c r="D238"/>
    </row>
    <row r="239" spans="1:7" x14ac:dyDescent="0.25">
      <c r="A239" s="110"/>
      <c r="B239"/>
      <c r="C239"/>
      <c r="D239"/>
    </row>
    <row r="240" spans="1:7" ht="15.75" thickBot="1" x14ac:dyDescent="0.3">
      <c r="A240" s="128" t="s">
        <v>8</v>
      </c>
      <c r="B240"/>
      <c r="C240"/>
      <c r="D240"/>
    </row>
    <row r="241" spans="1:7" x14ac:dyDescent="0.25">
      <c r="A241" s="197" t="s">
        <v>8</v>
      </c>
      <c r="B241" s="98" t="s">
        <v>220</v>
      </c>
      <c r="C241" s="98" t="s">
        <v>221</v>
      </c>
      <c r="D241" s="98" t="s">
        <v>164</v>
      </c>
    </row>
    <row r="242" spans="1:7" ht="26.25" thickBot="1" x14ac:dyDescent="0.3">
      <c r="A242" s="198"/>
      <c r="B242" s="99" t="s">
        <v>227</v>
      </c>
      <c r="C242" s="99" t="s">
        <v>228</v>
      </c>
      <c r="D242" s="100"/>
    </row>
    <row r="243" spans="1:7" ht="15.75" thickBot="1" x14ac:dyDescent="0.3">
      <c r="A243" s="101" t="s">
        <v>177</v>
      </c>
      <c r="B243" s="102">
        <v>464200</v>
      </c>
      <c r="C243" s="102">
        <v>92234.48</v>
      </c>
      <c r="D243" s="103">
        <f>C243/B243</f>
        <v>0.19869556225764756</v>
      </c>
    </row>
    <row r="244" spans="1:7" ht="15.75" thickBot="1" x14ac:dyDescent="0.3">
      <c r="A244" s="101" t="s">
        <v>178</v>
      </c>
      <c r="B244" s="102">
        <v>476850</v>
      </c>
      <c r="C244" s="102">
        <v>145548.6</v>
      </c>
      <c r="D244" s="103">
        <f t="shared" ref="D244:D250" si="80">C244/B244</f>
        <v>0.30522931739540737</v>
      </c>
    </row>
    <row r="245" spans="1:7" ht="15.75" thickBot="1" x14ac:dyDescent="0.3">
      <c r="A245" s="101" t="s">
        <v>179</v>
      </c>
      <c r="B245" s="102">
        <v>4670</v>
      </c>
      <c r="C245" s="102">
        <v>2611.15</v>
      </c>
      <c r="D245" s="103">
        <f t="shared" si="80"/>
        <v>0.55913276231263387</v>
      </c>
    </row>
    <row r="246" spans="1:7" ht="15.75" thickBot="1" x14ac:dyDescent="0.3">
      <c r="A246" s="101" t="s">
        <v>192</v>
      </c>
      <c r="B246" s="102">
        <v>11400</v>
      </c>
      <c r="C246" s="102">
        <v>0</v>
      </c>
      <c r="D246" s="103">
        <f t="shared" si="80"/>
        <v>0</v>
      </c>
    </row>
    <row r="247" spans="1:7" ht="18" customHeight="1" thickBot="1" x14ac:dyDescent="0.3">
      <c r="A247" s="139" t="s">
        <v>180</v>
      </c>
      <c r="B247" s="102">
        <v>112800</v>
      </c>
      <c r="C247" s="102">
        <v>60607</v>
      </c>
      <c r="D247" s="103">
        <f t="shared" si="80"/>
        <v>0.53729609929078015</v>
      </c>
    </row>
    <row r="248" spans="1:7" ht="15.75" thickBot="1" x14ac:dyDescent="0.3">
      <c r="A248" s="104" t="s">
        <v>181</v>
      </c>
      <c r="B248" s="102">
        <v>43700</v>
      </c>
      <c r="C248" s="102">
        <v>13840.5</v>
      </c>
      <c r="D248" s="103">
        <f t="shared" si="80"/>
        <v>0.31671624713958813</v>
      </c>
    </row>
    <row r="249" spans="1:7" ht="15.75" thickBot="1" x14ac:dyDescent="0.3">
      <c r="A249" s="104" t="s">
        <v>182</v>
      </c>
      <c r="B249" s="102">
        <v>116500</v>
      </c>
      <c r="C249" s="102">
        <v>42347.53</v>
      </c>
      <c r="D249" s="103">
        <f t="shared" si="80"/>
        <v>0.36349811158798284</v>
      </c>
    </row>
    <row r="250" spans="1:7" ht="15.75" thickBot="1" x14ac:dyDescent="0.3">
      <c r="A250" s="106" t="s">
        <v>183</v>
      </c>
      <c r="B250" s="108">
        <f>SUM(B243:B249)</f>
        <v>1230120</v>
      </c>
      <c r="C250" s="108">
        <f>SUM(C243:C249)</f>
        <v>357189.26</v>
      </c>
      <c r="D250" s="103">
        <f t="shared" si="80"/>
        <v>0.29036944363151562</v>
      </c>
    </row>
    <row r="251" spans="1:7" x14ac:dyDescent="0.25">
      <c r="A251" s="95"/>
      <c r="B251"/>
      <c r="C251"/>
      <c r="D251"/>
    </row>
    <row r="252" spans="1:7" ht="36.75" customHeight="1" x14ac:dyDescent="0.25">
      <c r="A252" s="180" t="s">
        <v>242</v>
      </c>
      <c r="B252" s="180"/>
      <c r="C252" s="180"/>
      <c r="D252" s="180"/>
      <c r="E252" s="180"/>
      <c r="F252" s="180"/>
      <c r="G252" s="180"/>
    </row>
    <row r="253" spans="1:7" ht="30.75" customHeight="1" x14ac:dyDescent="0.25">
      <c r="A253" s="180" t="s">
        <v>243</v>
      </c>
      <c r="B253" s="180"/>
      <c r="C253" s="180"/>
      <c r="D253" s="180"/>
      <c r="E253" s="180"/>
      <c r="F253" s="180"/>
      <c r="G253" s="180"/>
    </row>
    <row r="254" spans="1:7" ht="24" customHeight="1" x14ac:dyDescent="0.25">
      <c r="A254" s="180" t="s">
        <v>244</v>
      </c>
      <c r="B254" s="180"/>
      <c r="C254" s="180"/>
      <c r="D254" s="180"/>
      <c r="E254" s="180"/>
      <c r="F254" s="180"/>
      <c r="G254" s="180"/>
    </row>
    <row r="255" spans="1:7" ht="24.75" customHeight="1" x14ac:dyDescent="0.25">
      <c r="A255" s="180" t="s">
        <v>245</v>
      </c>
      <c r="B255" s="180"/>
      <c r="C255" s="180"/>
      <c r="D255" s="180"/>
      <c r="E255" s="180"/>
      <c r="F255" s="180"/>
      <c r="G255" s="180"/>
    </row>
    <row r="256" spans="1:7" ht="43.5" customHeight="1" x14ac:dyDescent="0.25">
      <c r="A256" s="180" t="s">
        <v>246</v>
      </c>
      <c r="B256" s="180"/>
      <c r="C256" s="180"/>
      <c r="D256" s="180"/>
      <c r="E256" s="180"/>
      <c r="F256" s="180"/>
      <c r="G256" s="180"/>
    </row>
    <row r="257" spans="1:8" ht="29.25" customHeight="1" x14ac:dyDescent="0.25">
      <c r="A257" s="180" t="s">
        <v>247</v>
      </c>
      <c r="B257" s="180"/>
      <c r="C257" s="180"/>
      <c r="D257" s="180"/>
      <c r="E257" s="180"/>
      <c r="F257" s="180"/>
      <c r="G257" s="180"/>
    </row>
    <row r="258" spans="1:8" x14ac:dyDescent="0.25">
      <c r="A258" s="95"/>
      <c r="B258"/>
      <c r="C258"/>
      <c r="D258"/>
    </row>
    <row r="259" spans="1:8" x14ac:dyDescent="0.25">
      <c r="A259" s="128" t="s">
        <v>9</v>
      </c>
      <c r="B259"/>
      <c r="C259"/>
      <c r="D259"/>
    </row>
    <row r="260" spans="1:8" x14ac:dyDescent="0.25">
      <c r="A260" s="111"/>
      <c r="B260" s="98" t="s">
        <v>220</v>
      </c>
      <c r="C260" s="98" t="s">
        <v>221</v>
      </c>
      <c r="D260" s="98" t="s">
        <v>164</v>
      </c>
    </row>
    <row r="261" spans="1:8" ht="25.5" x14ac:dyDescent="0.25">
      <c r="A261" s="112" t="s">
        <v>9</v>
      </c>
      <c r="B261" s="114" t="s">
        <v>217</v>
      </c>
      <c r="C261" s="114" t="s">
        <v>218</v>
      </c>
      <c r="D261" s="116"/>
    </row>
    <row r="262" spans="1:8" ht="15.75" thickBot="1" x14ac:dyDescent="0.3">
      <c r="A262" s="113"/>
      <c r="B262" s="115"/>
      <c r="C262" s="115"/>
      <c r="D262" s="115"/>
    </row>
    <row r="263" spans="1:8" ht="15.75" thickBot="1" x14ac:dyDescent="0.3">
      <c r="A263" s="104" t="s">
        <v>184</v>
      </c>
      <c r="B263" s="102">
        <v>140</v>
      </c>
      <c r="C263" s="102">
        <v>0</v>
      </c>
      <c r="D263" s="103">
        <v>0</v>
      </c>
    </row>
    <row r="264" spans="1:8" ht="15.75" thickBot="1" x14ac:dyDescent="0.3">
      <c r="A264" s="101" t="s">
        <v>185</v>
      </c>
      <c r="B264" s="102">
        <v>774500</v>
      </c>
      <c r="C264" s="102">
        <v>151779.48000000001</v>
      </c>
      <c r="D264" s="103">
        <f>C264/B264</f>
        <v>0.19597092317624276</v>
      </c>
    </row>
    <row r="265" spans="1:8" ht="26.25" thickBot="1" x14ac:dyDescent="0.3">
      <c r="A265" s="101" t="s">
        <v>186</v>
      </c>
      <c r="B265" s="102">
        <v>6700</v>
      </c>
      <c r="C265" s="102">
        <v>0</v>
      </c>
      <c r="D265" s="103">
        <f>C265/B265</f>
        <v>0</v>
      </c>
    </row>
    <row r="266" spans="1:8" ht="15.75" thickBot="1" x14ac:dyDescent="0.3">
      <c r="A266" s="106" t="s">
        <v>187</v>
      </c>
      <c r="B266" s="108">
        <f>SUM(B263:B265)</f>
        <v>781340</v>
      </c>
      <c r="C266" s="108">
        <f>SUM(C263:C265)</f>
        <v>151779.48000000001</v>
      </c>
      <c r="D266" s="103">
        <f>C266/B266</f>
        <v>0.19425535618296774</v>
      </c>
    </row>
    <row r="267" spans="1:8" ht="30" customHeight="1" x14ac:dyDescent="0.25">
      <c r="A267" s="199" t="s">
        <v>248</v>
      </c>
      <c r="B267" s="199"/>
      <c r="C267" s="199"/>
      <c r="D267" s="199"/>
      <c r="E267" s="199"/>
      <c r="F267" s="199"/>
      <c r="G267" s="199"/>
    </row>
    <row r="268" spans="1:8" ht="48.75" customHeight="1" x14ac:dyDescent="0.25">
      <c r="A268" s="199" t="s">
        <v>269</v>
      </c>
      <c r="B268" s="199"/>
      <c r="C268" s="199"/>
      <c r="D268" s="199"/>
      <c r="E268" s="199"/>
      <c r="F268" s="199"/>
      <c r="G268" s="199"/>
    </row>
    <row r="269" spans="1:8" ht="28.5" customHeight="1" x14ac:dyDescent="0.25">
      <c r="A269" s="199" t="s">
        <v>249</v>
      </c>
      <c r="B269" s="199"/>
      <c r="C269" s="199"/>
      <c r="D269" s="199"/>
      <c r="E269" s="199"/>
      <c r="F269" s="199"/>
      <c r="G269" s="199"/>
    </row>
    <row r="270" spans="1:8" x14ac:dyDescent="0.25">
      <c r="A270" s="117"/>
      <c r="B270"/>
      <c r="C270"/>
      <c r="D270"/>
    </row>
    <row r="271" spans="1:8" x14ac:dyDescent="0.25">
      <c r="A271" s="205" t="s">
        <v>188</v>
      </c>
      <c r="B271" s="205"/>
      <c r="C271" s="205"/>
      <c r="D271" s="205"/>
      <c r="E271" s="205"/>
      <c r="F271" s="205"/>
      <c r="G271" s="205"/>
      <c r="H271" s="205"/>
    </row>
    <row r="272" spans="1:8" ht="18" customHeight="1" x14ac:dyDescent="0.25">
      <c r="A272" s="216" t="s">
        <v>276</v>
      </c>
      <c r="B272" s="216"/>
      <c r="C272" s="216"/>
      <c r="D272" s="216"/>
      <c r="E272" s="216"/>
      <c r="F272" s="216"/>
      <c r="G272" s="216"/>
    </row>
    <row r="273" spans="1:7" x14ac:dyDescent="0.25">
      <c r="A273" s="129" t="s">
        <v>277</v>
      </c>
      <c r="B273" s="130"/>
      <c r="C273" s="130"/>
      <c r="D273" s="130"/>
      <c r="E273" s="131"/>
      <c r="F273" s="131"/>
      <c r="G273" s="131"/>
    </row>
    <row r="274" spans="1:7" ht="16.5" customHeight="1" x14ac:dyDescent="0.25">
      <c r="A274" s="215" t="s">
        <v>253</v>
      </c>
      <c r="B274" s="215"/>
      <c r="C274" s="215"/>
      <c r="D274" s="215"/>
      <c r="E274" s="215"/>
      <c r="F274" s="215"/>
      <c r="G274" s="215"/>
    </row>
    <row r="275" spans="1:7" s="145" customFormat="1" x14ac:dyDescent="0.25">
      <c r="A275" s="202" t="s">
        <v>250</v>
      </c>
      <c r="B275" s="202"/>
      <c r="C275" s="202"/>
      <c r="D275" s="202"/>
      <c r="E275" s="202"/>
      <c r="F275" s="202"/>
      <c r="G275" s="202"/>
    </row>
    <row r="276" spans="1:7" s="145" customFormat="1" x14ac:dyDescent="0.25">
      <c r="A276" s="202" t="s">
        <v>251</v>
      </c>
      <c r="B276" s="202"/>
      <c r="C276" s="202"/>
      <c r="D276" s="202"/>
      <c r="E276" s="202"/>
      <c r="F276" s="202"/>
      <c r="G276" s="202"/>
    </row>
    <row r="277" spans="1:7" s="145" customFormat="1" x14ac:dyDescent="0.25">
      <c r="A277" s="202" t="s">
        <v>252</v>
      </c>
      <c r="B277" s="202"/>
      <c r="C277" s="202"/>
      <c r="D277" s="202"/>
      <c r="E277" s="202"/>
      <c r="F277" s="202"/>
      <c r="G277" s="202"/>
    </row>
    <row r="278" spans="1:7" s="145" customFormat="1" x14ac:dyDescent="0.25">
      <c r="A278" s="147"/>
      <c r="B278" s="147"/>
      <c r="C278" s="147"/>
      <c r="D278" s="147"/>
      <c r="E278" s="147"/>
      <c r="F278" s="147"/>
      <c r="G278" s="147"/>
    </row>
    <row r="279" spans="1:7" s="145" customFormat="1" x14ac:dyDescent="0.25">
      <c r="A279" s="215" t="s">
        <v>270</v>
      </c>
      <c r="B279" s="215"/>
      <c r="C279" s="215"/>
      <c r="D279" s="215"/>
      <c r="E279" s="215"/>
      <c r="F279" s="215"/>
      <c r="G279" s="215"/>
    </row>
    <row r="280" spans="1:7" s="145" customFormat="1" x14ac:dyDescent="0.25">
      <c r="A280" s="202" t="s">
        <v>254</v>
      </c>
      <c r="B280" s="202"/>
      <c r="C280" s="202"/>
      <c r="D280" s="202"/>
      <c r="E280" s="202"/>
      <c r="F280" s="202"/>
      <c r="G280" s="202"/>
    </row>
    <row r="281" spans="1:7" s="145" customFormat="1" x14ac:dyDescent="0.25">
      <c r="A281" s="202" t="s">
        <v>255</v>
      </c>
      <c r="B281" s="202"/>
      <c r="C281" s="202"/>
      <c r="D281" s="202"/>
      <c r="E281" s="202"/>
      <c r="F281" s="202"/>
      <c r="G281" s="202"/>
    </row>
    <row r="282" spans="1:7" s="145" customFormat="1" x14ac:dyDescent="0.25">
      <c r="A282" s="147"/>
      <c r="B282" s="147"/>
      <c r="C282" s="147"/>
      <c r="D282" s="147"/>
      <c r="E282" s="147"/>
      <c r="F282" s="147"/>
      <c r="G282" s="147"/>
    </row>
    <row r="283" spans="1:7" x14ac:dyDescent="0.25">
      <c r="A283" s="205" t="s">
        <v>275</v>
      </c>
      <c r="B283" s="205"/>
      <c r="C283" s="205"/>
      <c r="D283" s="205"/>
      <c r="E283" s="205"/>
      <c r="F283" s="205"/>
      <c r="G283" s="205"/>
    </row>
    <row r="284" spans="1:7" s="145" customFormat="1" x14ac:dyDescent="0.25">
      <c r="A284" s="202" t="s">
        <v>256</v>
      </c>
      <c r="B284" s="202"/>
      <c r="C284" s="202"/>
      <c r="D284" s="202"/>
      <c r="E284" s="202"/>
      <c r="F284" s="202"/>
      <c r="G284" s="202"/>
    </row>
    <row r="285" spans="1:7" s="145" customFormat="1" x14ac:dyDescent="0.25">
      <c r="A285" s="202" t="s">
        <v>257</v>
      </c>
      <c r="B285" s="202"/>
      <c r="C285" s="202"/>
      <c r="D285" s="202"/>
      <c r="E285" s="202"/>
      <c r="F285" s="202"/>
      <c r="G285" s="202"/>
    </row>
    <row r="286" spans="1:7" s="145" customFormat="1" x14ac:dyDescent="0.25">
      <c r="A286" s="202" t="s">
        <v>219</v>
      </c>
      <c r="B286" s="202"/>
      <c r="C286" s="202"/>
      <c r="D286" s="202"/>
      <c r="E286" s="202"/>
      <c r="F286" s="202"/>
      <c r="G286" s="202"/>
    </row>
    <row r="287" spans="1:7" s="145" customFormat="1" x14ac:dyDescent="0.25">
      <c r="A287" s="147" t="s">
        <v>274</v>
      </c>
      <c r="B287" s="147"/>
      <c r="C287" s="147"/>
      <c r="D287" s="147"/>
      <c r="E287" s="147"/>
      <c r="F287" s="147"/>
      <c r="G287" s="147"/>
    </row>
    <row r="288" spans="1:7" s="145" customFormat="1" x14ac:dyDescent="0.25">
      <c r="A288" s="147"/>
      <c r="B288" s="147"/>
      <c r="C288" s="147"/>
      <c r="D288" s="147"/>
      <c r="E288" s="147"/>
      <c r="F288" s="147"/>
      <c r="G288" s="147"/>
    </row>
    <row r="289" spans="1:7" s="145" customFormat="1" x14ac:dyDescent="0.25">
      <c r="A289" s="147"/>
      <c r="B289" s="147"/>
      <c r="C289" s="147"/>
      <c r="D289" s="147"/>
      <c r="E289" s="147"/>
      <c r="F289" s="147"/>
      <c r="G289" s="147"/>
    </row>
    <row r="290" spans="1:7" s="145" customFormat="1" x14ac:dyDescent="0.25">
      <c r="A290" s="203" t="s">
        <v>258</v>
      </c>
      <c r="B290" s="203"/>
      <c r="C290" s="203"/>
      <c r="D290" s="203"/>
      <c r="E290" s="203"/>
      <c r="F290" s="203"/>
      <c r="G290" s="203"/>
    </row>
    <row r="291" spans="1:7" ht="28.5" customHeight="1" x14ac:dyDescent="0.25">
      <c r="A291" s="204" t="s">
        <v>193</v>
      </c>
      <c r="B291" s="204"/>
      <c r="C291" s="204"/>
      <c r="D291" s="204"/>
      <c r="E291" s="204"/>
      <c r="F291" s="204"/>
      <c r="G291" s="204"/>
    </row>
    <row r="292" spans="1:7" x14ac:dyDescent="0.25">
      <c r="A292" s="129"/>
      <c r="B292" s="130"/>
      <c r="C292" s="130"/>
      <c r="D292" s="130"/>
      <c r="E292" s="131"/>
      <c r="F292" s="131"/>
      <c r="G292" s="131"/>
    </row>
    <row r="293" spans="1:7" x14ac:dyDescent="0.25">
      <c r="A293" s="146" t="s">
        <v>189</v>
      </c>
      <c r="B293" s="130"/>
      <c r="C293" s="130"/>
      <c r="D293" s="130"/>
      <c r="E293" s="131"/>
      <c r="F293" s="131"/>
      <c r="G293" s="131"/>
    </row>
    <row r="294" spans="1:7" ht="39.75" customHeight="1" x14ac:dyDescent="0.25">
      <c r="A294" s="214" t="s">
        <v>271</v>
      </c>
      <c r="B294" s="214"/>
      <c r="C294" s="214"/>
      <c r="D294" s="214"/>
      <c r="E294" s="214"/>
      <c r="F294" s="214"/>
      <c r="G294" s="214"/>
    </row>
    <row r="295" spans="1:7" ht="38.25" customHeight="1" x14ac:dyDescent="0.25">
      <c r="A295" s="204" t="s">
        <v>273</v>
      </c>
      <c r="B295" s="204"/>
      <c r="C295" s="204"/>
      <c r="D295" s="204"/>
      <c r="E295" s="204"/>
      <c r="F295" s="204"/>
      <c r="G295" s="204"/>
    </row>
    <row r="296" spans="1:7" ht="18" customHeight="1" x14ac:dyDescent="0.25">
      <c r="A296" s="132"/>
      <c r="B296" s="132"/>
      <c r="C296" s="132"/>
      <c r="D296" s="132"/>
      <c r="E296" s="132"/>
      <c r="F296" s="132"/>
      <c r="G296" s="132"/>
    </row>
    <row r="297" spans="1:7" x14ac:dyDescent="0.25">
      <c r="A297" s="133" t="s">
        <v>190</v>
      </c>
      <c r="B297" s="134"/>
      <c r="C297" s="134"/>
      <c r="D297" s="134"/>
      <c r="E297" s="135"/>
      <c r="F297" s="135"/>
      <c r="G297" s="135"/>
    </row>
    <row r="298" spans="1:7" x14ac:dyDescent="0.25">
      <c r="A298" s="206" t="s">
        <v>259</v>
      </c>
      <c r="B298" s="206"/>
      <c r="C298" s="206"/>
      <c r="D298" s="206"/>
      <c r="E298" s="206"/>
      <c r="F298" s="206"/>
      <c r="G298" s="206"/>
    </row>
    <row r="299" spans="1:7" x14ac:dyDescent="0.25">
      <c r="A299" s="201" t="s">
        <v>260</v>
      </c>
      <c r="B299" s="201"/>
      <c r="C299" s="201"/>
      <c r="D299" s="201"/>
      <c r="E299" s="201"/>
      <c r="F299" s="201"/>
      <c r="G299" s="201"/>
    </row>
    <row r="300" spans="1:7" ht="19.5" customHeight="1" x14ac:dyDescent="0.25">
      <c r="A300" s="201" t="s">
        <v>261</v>
      </c>
      <c r="B300" s="201"/>
      <c r="C300" s="201"/>
      <c r="D300" s="201"/>
      <c r="E300" s="201"/>
      <c r="F300" s="201"/>
      <c r="G300" s="201"/>
    </row>
    <row r="301" spans="1:7" ht="30" customHeight="1" x14ac:dyDescent="0.25">
      <c r="A301" s="200" t="s">
        <v>272</v>
      </c>
      <c r="B301" s="187"/>
      <c r="C301" s="187"/>
      <c r="D301" s="187"/>
      <c r="E301" s="187"/>
      <c r="F301" s="187"/>
      <c r="G301" s="187"/>
    </row>
    <row r="302" spans="1:7" x14ac:dyDescent="0.25">
      <c r="A302" s="96"/>
      <c r="B302"/>
      <c r="C302"/>
      <c r="D302"/>
    </row>
    <row r="303" spans="1:7" x14ac:dyDescent="0.25">
      <c r="A303" s="151"/>
      <c r="B303" s="150"/>
      <c r="C303" s="150"/>
      <c r="D303" s="150"/>
      <c r="E303" s="150"/>
      <c r="F303" s="150"/>
      <c r="G303" s="150"/>
    </row>
    <row r="304" spans="1:7" ht="30" customHeight="1" x14ac:dyDescent="0.25">
      <c r="A304" s="204" t="s">
        <v>262</v>
      </c>
      <c r="B304" s="204"/>
      <c r="C304" s="204"/>
      <c r="D304" s="204"/>
      <c r="E304" s="204"/>
      <c r="F304" s="204"/>
      <c r="G304" s="204"/>
    </row>
    <row r="308" spans="5:7" x14ac:dyDescent="0.25">
      <c r="E308" s="207" t="s">
        <v>201</v>
      </c>
      <c r="F308" s="207"/>
      <c r="G308" s="207"/>
    </row>
    <row r="309" spans="5:7" x14ac:dyDescent="0.25">
      <c r="E309" s="207" t="s">
        <v>206</v>
      </c>
      <c r="F309" s="207"/>
      <c r="G309" s="207"/>
    </row>
    <row r="310" spans="5:7" x14ac:dyDescent="0.25">
      <c r="E310" s="150"/>
      <c r="F310" s="150"/>
      <c r="G310" s="150"/>
    </row>
  </sheetData>
  <mergeCells count="70">
    <mergeCell ref="A304:G304"/>
    <mergeCell ref="E308:G308"/>
    <mergeCell ref="E309:G309"/>
    <mergeCell ref="A24:D24"/>
    <mergeCell ref="A27:D27"/>
    <mergeCell ref="A30:D30"/>
    <mergeCell ref="A294:G294"/>
    <mergeCell ref="A295:G295"/>
    <mergeCell ref="A277:G277"/>
    <mergeCell ref="A279:G279"/>
    <mergeCell ref="A280:G280"/>
    <mergeCell ref="A281:G281"/>
    <mergeCell ref="A283:G283"/>
    <mergeCell ref="A269:G269"/>
    <mergeCell ref="A272:G272"/>
    <mergeCell ref="A274:G274"/>
    <mergeCell ref="A275:G275"/>
    <mergeCell ref="A276:G276"/>
    <mergeCell ref="A271:H271"/>
    <mergeCell ref="A298:G298"/>
    <mergeCell ref="A299:G299"/>
    <mergeCell ref="A301:G301"/>
    <mergeCell ref="A300:G300"/>
    <mergeCell ref="A284:G284"/>
    <mergeCell ref="A285:G285"/>
    <mergeCell ref="A286:G286"/>
    <mergeCell ref="A290:G290"/>
    <mergeCell ref="A291:G291"/>
    <mergeCell ref="A255:G255"/>
    <mergeCell ref="A256:G256"/>
    <mergeCell ref="A257:G257"/>
    <mergeCell ref="A267:G267"/>
    <mergeCell ref="A268:G268"/>
    <mergeCell ref="A254:G254"/>
    <mergeCell ref="A8:G8"/>
    <mergeCell ref="A220:G220"/>
    <mergeCell ref="A221:G221"/>
    <mergeCell ref="A222:G222"/>
    <mergeCell ref="A141:A142"/>
    <mergeCell ref="B141:B142"/>
    <mergeCell ref="F141:F142"/>
    <mergeCell ref="G141:G142"/>
    <mergeCell ref="A10:G10"/>
    <mergeCell ref="A12:G12"/>
    <mergeCell ref="C141:C142"/>
    <mergeCell ref="D141:D142"/>
    <mergeCell ref="A241:A242"/>
    <mergeCell ref="A231:G231"/>
    <mergeCell ref="A234:G234"/>
    <mergeCell ref="A233:G233"/>
    <mergeCell ref="A252:G252"/>
    <mergeCell ref="A253:G253"/>
    <mergeCell ref="A196:G196"/>
    <mergeCell ref="A197:G197"/>
    <mergeCell ref="A199:G199"/>
    <mergeCell ref="D226:D227"/>
    <mergeCell ref="A226:A227"/>
    <mergeCell ref="A223:G223"/>
    <mergeCell ref="A200:G200"/>
    <mergeCell ref="A201:F201"/>
    <mergeCell ref="A202:G202"/>
    <mergeCell ref="A203:G203"/>
    <mergeCell ref="A205:G205"/>
    <mergeCell ref="A33:G33"/>
    <mergeCell ref="A206:G206"/>
    <mergeCell ref="A207:G207"/>
    <mergeCell ref="A210:A211"/>
    <mergeCell ref="E141:E142"/>
    <mergeCell ref="A193:G193"/>
    <mergeCell ref="A194:G194"/>
  </mergeCells>
  <pageMargins left="1" right="1" top="1" bottom="1" header="0.5" footer="0.5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workbookViewId="0">
      <selection activeCell="L25" sqref="L25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18</v>
      </c>
    </row>
    <row r="2" spans="1:7" ht="26.25" thickBot="1" x14ac:dyDescent="0.3">
      <c r="A2" s="32" t="s">
        <v>19</v>
      </c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  <c r="G2" s="9" t="s">
        <v>25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26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27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28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29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30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31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32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33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34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35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36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37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38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39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40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41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42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43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44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45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46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47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48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49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50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51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52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19</v>
      </c>
      <c r="B31" s="23" t="s">
        <v>20</v>
      </c>
      <c r="C31" s="23" t="s">
        <v>21</v>
      </c>
      <c r="D31" s="23" t="s">
        <v>22</v>
      </c>
      <c r="E31" s="23" t="s">
        <v>23</v>
      </c>
      <c r="F31" s="23" t="s">
        <v>24</v>
      </c>
      <c r="G31" s="23" t="s">
        <v>25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52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53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54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55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56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57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58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59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60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61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62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63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64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65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66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64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64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64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67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68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69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70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71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6</vt:i4>
      </vt:variant>
    </vt:vector>
  </HeadingPairs>
  <TitlesOfParts>
    <vt:vector size="8" baseType="lpstr">
      <vt:lpstr>List1</vt:lpstr>
      <vt:lpstr>List2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2024-09-26T12:35:41Z</cp:lastPrinted>
  <dcterms:created xsi:type="dcterms:W3CDTF">2015-06-05T18:19:34Z</dcterms:created>
  <dcterms:modified xsi:type="dcterms:W3CDTF">2024-09-26T12:38:26Z</dcterms:modified>
</cp:coreProperties>
</file>